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sadie1\Desktop\تفکیک\"/>
    </mc:Choice>
  </mc:AlternateContent>
  <bookViews>
    <workbookView xWindow="0" yWindow="0" windowWidth="24000" windowHeight="11025"/>
  </bookViews>
  <sheets>
    <sheet name="مامایی"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87" i="1" l="1"/>
  <c r="M187" i="1"/>
  <c r="L187" i="1"/>
  <c r="R186" i="1"/>
  <c r="M186" i="1"/>
  <c r="L186" i="1"/>
  <c r="N186" i="1" s="1"/>
  <c r="P186" i="1" s="1"/>
  <c r="S186" i="1" s="1"/>
  <c r="R185" i="1"/>
  <c r="M185" i="1"/>
  <c r="L185" i="1"/>
  <c r="R184" i="1"/>
  <c r="M184" i="1"/>
  <c r="L184" i="1"/>
  <c r="N184" i="1" s="1"/>
  <c r="P184" i="1" s="1"/>
  <c r="S184" i="1" s="1"/>
  <c r="R183" i="1"/>
  <c r="M183" i="1"/>
  <c r="L183" i="1"/>
  <c r="R182" i="1"/>
  <c r="M182" i="1"/>
  <c r="L182" i="1"/>
  <c r="N182" i="1" s="1"/>
  <c r="P182" i="1" s="1"/>
  <c r="S182" i="1" s="1"/>
  <c r="R181" i="1"/>
  <c r="M181" i="1"/>
  <c r="L181" i="1"/>
  <c r="R180" i="1"/>
  <c r="M180" i="1"/>
  <c r="L180" i="1"/>
  <c r="N180" i="1" s="1"/>
  <c r="P180" i="1" s="1"/>
  <c r="S180" i="1" s="1"/>
  <c r="R179" i="1"/>
  <c r="M179" i="1"/>
  <c r="L179" i="1"/>
  <c r="R178" i="1"/>
  <c r="M178" i="1"/>
  <c r="L178" i="1"/>
  <c r="N178" i="1" s="1"/>
  <c r="P178" i="1" s="1"/>
  <c r="S178" i="1" s="1"/>
  <c r="R177" i="1"/>
  <c r="M177" i="1"/>
  <c r="L177" i="1"/>
  <c r="R176" i="1"/>
  <c r="M176" i="1"/>
  <c r="L176" i="1"/>
  <c r="N176" i="1" s="1"/>
  <c r="P176" i="1" s="1"/>
  <c r="S176" i="1" s="1"/>
  <c r="R175" i="1"/>
  <c r="M175" i="1"/>
  <c r="L175" i="1"/>
  <c r="R174" i="1"/>
  <c r="M174" i="1"/>
  <c r="L174" i="1"/>
  <c r="N174" i="1" s="1"/>
  <c r="P174" i="1" s="1"/>
  <c r="S174" i="1" s="1"/>
  <c r="R173" i="1"/>
  <c r="M173" i="1"/>
  <c r="L173" i="1"/>
  <c r="R172" i="1"/>
  <c r="M172" i="1"/>
  <c r="L172" i="1"/>
  <c r="N172" i="1" s="1"/>
  <c r="P172" i="1" s="1"/>
  <c r="S172" i="1" s="1"/>
  <c r="R171" i="1"/>
  <c r="M171" i="1"/>
  <c r="L171" i="1"/>
  <c r="R170" i="1"/>
  <c r="M170" i="1"/>
  <c r="L170" i="1"/>
  <c r="N170" i="1" s="1"/>
  <c r="P170" i="1" s="1"/>
  <c r="S170" i="1" s="1"/>
  <c r="R169" i="1"/>
  <c r="M169" i="1"/>
  <c r="L169" i="1"/>
  <c r="R168" i="1"/>
  <c r="M168" i="1"/>
  <c r="L168" i="1"/>
  <c r="N168" i="1" s="1"/>
  <c r="P168" i="1" s="1"/>
  <c r="S168" i="1" s="1"/>
  <c r="R167" i="1"/>
  <c r="M167" i="1"/>
  <c r="L167" i="1"/>
  <c r="R166" i="1"/>
  <c r="M166" i="1"/>
  <c r="L166" i="1"/>
  <c r="N166" i="1" s="1"/>
  <c r="P166" i="1" s="1"/>
  <c r="S166" i="1" s="1"/>
  <c r="R165" i="1"/>
  <c r="M165" i="1"/>
  <c r="L165" i="1"/>
  <c r="R164" i="1"/>
  <c r="M164" i="1"/>
  <c r="L164" i="1"/>
  <c r="N164" i="1" s="1"/>
  <c r="P164" i="1" s="1"/>
  <c r="S164" i="1" s="1"/>
  <c r="R163" i="1"/>
  <c r="M163" i="1"/>
  <c r="L163" i="1"/>
  <c r="R162" i="1"/>
  <c r="M162" i="1"/>
  <c r="L162" i="1"/>
  <c r="N162" i="1" s="1"/>
  <c r="P162" i="1" s="1"/>
  <c r="S162" i="1" s="1"/>
  <c r="R161" i="1"/>
  <c r="M161" i="1"/>
  <c r="L161" i="1"/>
  <c r="R160" i="1"/>
  <c r="M160" i="1"/>
  <c r="L160" i="1"/>
  <c r="N160" i="1" s="1"/>
  <c r="P160" i="1" s="1"/>
  <c r="S160" i="1" s="1"/>
  <c r="R159" i="1"/>
  <c r="M159" i="1"/>
  <c r="L159" i="1"/>
  <c r="S158" i="1"/>
  <c r="R158" i="1"/>
  <c r="M158" i="1"/>
  <c r="Q158" i="1" s="1"/>
  <c r="L158" i="1"/>
  <c r="N158" i="1" s="1"/>
  <c r="P158" i="1" s="1"/>
  <c r="R157" i="1"/>
  <c r="M157" i="1"/>
  <c r="L157" i="1"/>
  <c r="S156" i="1"/>
  <c r="R156" i="1"/>
  <c r="M156" i="1"/>
  <c r="Q156" i="1" s="1"/>
  <c r="L156" i="1"/>
  <c r="N156" i="1" s="1"/>
  <c r="P156" i="1" s="1"/>
  <c r="R155" i="1"/>
  <c r="M155" i="1"/>
  <c r="L155" i="1"/>
  <c r="R154" i="1"/>
  <c r="M154" i="1"/>
  <c r="L154" i="1"/>
  <c r="R153" i="1"/>
  <c r="M153" i="1"/>
  <c r="L153" i="1"/>
  <c r="N153" i="1" s="1"/>
  <c r="P153" i="1" s="1"/>
  <c r="S153" i="1" s="1"/>
  <c r="R152" i="1"/>
  <c r="M152" i="1"/>
  <c r="L152" i="1"/>
  <c r="R151" i="1"/>
  <c r="M151" i="1"/>
  <c r="L151" i="1"/>
  <c r="N151" i="1" s="1"/>
  <c r="P151" i="1" s="1"/>
  <c r="S151" i="1" s="1"/>
  <c r="R150" i="1"/>
  <c r="M150" i="1"/>
  <c r="L150" i="1"/>
  <c r="R149" i="1"/>
  <c r="M149" i="1"/>
  <c r="L149" i="1"/>
  <c r="N149" i="1" s="1"/>
  <c r="P149" i="1" s="1"/>
  <c r="S149" i="1" s="1"/>
  <c r="R148" i="1"/>
  <c r="M148" i="1"/>
  <c r="L148" i="1"/>
  <c r="R147" i="1"/>
  <c r="M147" i="1"/>
  <c r="L147" i="1"/>
  <c r="N147" i="1" s="1"/>
  <c r="P147" i="1" s="1"/>
  <c r="S147" i="1" s="1"/>
  <c r="R146" i="1"/>
  <c r="M146" i="1"/>
  <c r="L146" i="1"/>
  <c r="R145" i="1"/>
  <c r="M145" i="1"/>
  <c r="L145" i="1"/>
  <c r="N145" i="1" s="1"/>
  <c r="P145" i="1" s="1"/>
  <c r="S145" i="1" s="1"/>
  <c r="R144" i="1"/>
  <c r="M144" i="1"/>
  <c r="L144" i="1"/>
  <c r="R143" i="1"/>
  <c r="M143" i="1"/>
  <c r="L143" i="1"/>
  <c r="N143" i="1" s="1"/>
  <c r="P143" i="1" s="1"/>
  <c r="S143" i="1" s="1"/>
  <c r="R142" i="1"/>
  <c r="M142" i="1"/>
  <c r="L142" i="1"/>
  <c r="R141" i="1"/>
  <c r="M141" i="1"/>
  <c r="L141" i="1"/>
  <c r="N141" i="1" s="1"/>
  <c r="P141" i="1" s="1"/>
  <c r="S141" i="1" s="1"/>
  <c r="R140" i="1"/>
  <c r="M140" i="1"/>
  <c r="L140" i="1"/>
  <c r="R139" i="1"/>
  <c r="M139" i="1"/>
  <c r="L139" i="1"/>
  <c r="N139" i="1" s="1"/>
  <c r="P139" i="1" s="1"/>
  <c r="S139" i="1" s="1"/>
  <c r="R138" i="1"/>
  <c r="M138" i="1"/>
  <c r="L138" i="1"/>
  <c r="R137" i="1"/>
  <c r="M137" i="1"/>
  <c r="L137" i="1"/>
  <c r="N137" i="1" s="1"/>
  <c r="P137" i="1" s="1"/>
  <c r="S137" i="1" s="1"/>
  <c r="R136" i="1"/>
  <c r="M136" i="1"/>
  <c r="L136" i="1"/>
  <c r="R135" i="1"/>
  <c r="M135" i="1"/>
  <c r="L135" i="1"/>
  <c r="N135" i="1" s="1"/>
  <c r="P135" i="1" s="1"/>
  <c r="S135" i="1" s="1"/>
  <c r="R134" i="1"/>
  <c r="M134" i="1"/>
  <c r="L134" i="1"/>
  <c r="R133" i="1"/>
  <c r="M133" i="1"/>
  <c r="L133" i="1"/>
  <c r="N133" i="1" s="1"/>
  <c r="P133" i="1" s="1"/>
  <c r="S133" i="1" s="1"/>
  <c r="R132" i="1"/>
  <c r="M132" i="1"/>
  <c r="L132" i="1"/>
  <c r="R131" i="1"/>
  <c r="M131" i="1"/>
  <c r="L131" i="1"/>
  <c r="N131" i="1" s="1"/>
  <c r="P131" i="1" s="1"/>
  <c r="S131" i="1" s="1"/>
  <c r="R130" i="1"/>
  <c r="M130" i="1"/>
  <c r="L130" i="1"/>
  <c r="R129" i="1"/>
  <c r="M129" i="1"/>
  <c r="L129" i="1"/>
  <c r="N129" i="1" s="1"/>
  <c r="P129" i="1" s="1"/>
  <c r="S129" i="1" s="1"/>
  <c r="R128" i="1"/>
  <c r="M128" i="1"/>
  <c r="L128" i="1"/>
  <c r="R127" i="1"/>
  <c r="M127" i="1"/>
  <c r="L127" i="1"/>
  <c r="N127" i="1" s="1"/>
  <c r="P127" i="1" s="1"/>
  <c r="S127" i="1" s="1"/>
  <c r="R126" i="1"/>
  <c r="M126" i="1"/>
  <c r="L126" i="1"/>
  <c r="R125" i="1"/>
  <c r="M125" i="1"/>
  <c r="L125" i="1"/>
  <c r="N125" i="1" s="1"/>
  <c r="P125" i="1" s="1"/>
  <c r="S125" i="1" s="1"/>
  <c r="R124" i="1"/>
  <c r="M124" i="1"/>
  <c r="L124" i="1"/>
  <c r="R123" i="1"/>
  <c r="M123" i="1"/>
  <c r="L123" i="1"/>
  <c r="N123" i="1" s="1"/>
  <c r="P123" i="1" s="1"/>
  <c r="S123" i="1" s="1"/>
  <c r="R122" i="1"/>
  <c r="M122" i="1"/>
  <c r="L122" i="1"/>
  <c r="R121" i="1"/>
  <c r="M121" i="1"/>
  <c r="L121" i="1"/>
  <c r="N121" i="1" s="1"/>
  <c r="P121" i="1" s="1"/>
  <c r="S121" i="1" s="1"/>
  <c r="R120" i="1"/>
  <c r="M120" i="1"/>
  <c r="L120" i="1"/>
  <c r="R119" i="1"/>
  <c r="M119" i="1"/>
  <c r="L119" i="1"/>
  <c r="N119" i="1" s="1"/>
  <c r="P119" i="1" s="1"/>
  <c r="S119" i="1" s="1"/>
  <c r="R118" i="1"/>
  <c r="M118" i="1"/>
  <c r="L118" i="1"/>
  <c r="R117" i="1"/>
  <c r="M117" i="1"/>
  <c r="L117" i="1"/>
  <c r="N117" i="1" s="1"/>
  <c r="P117" i="1" s="1"/>
  <c r="S117" i="1" s="1"/>
  <c r="R116" i="1"/>
  <c r="M116" i="1"/>
  <c r="L116" i="1"/>
  <c r="R115" i="1"/>
  <c r="M115" i="1"/>
  <c r="Q115" i="1" s="1"/>
  <c r="L115" i="1"/>
  <c r="N115" i="1" s="1"/>
  <c r="P115" i="1" s="1"/>
  <c r="S115" i="1" s="1"/>
  <c r="R114" i="1"/>
  <c r="M114" i="1"/>
  <c r="L114" i="1"/>
  <c r="R113" i="1"/>
  <c r="M113" i="1"/>
  <c r="Q113" i="1" s="1"/>
  <c r="L113" i="1"/>
  <c r="N113" i="1" s="1"/>
  <c r="P113" i="1" s="1"/>
  <c r="S113" i="1" s="1"/>
  <c r="R112" i="1"/>
  <c r="M112" i="1"/>
  <c r="L112" i="1"/>
  <c r="R111" i="1"/>
  <c r="M111" i="1"/>
  <c r="Q111" i="1" s="1"/>
  <c r="L111" i="1"/>
  <c r="N111" i="1" s="1"/>
  <c r="P111" i="1" s="1"/>
  <c r="S111" i="1" s="1"/>
  <c r="R110" i="1"/>
  <c r="M110" i="1"/>
  <c r="L110" i="1"/>
  <c r="R109" i="1"/>
  <c r="M109" i="1"/>
  <c r="Q109" i="1" s="1"/>
  <c r="L109" i="1"/>
  <c r="N109" i="1" s="1"/>
  <c r="P109" i="1" s="1"/>
  <c r="S109" i="1" s="1"/>
  <c r="R108" i="1"/>
  <c r="M108" i="1"/>
  <c r="L108" i="1"/>
  <c r="R107" i="1"/>
  <c r="M107" i="1"/>
  <c r="Q107" i="1" s="1"/>
  <c r="L107" i="1"/>
  <c r="N107" i="1" s="1"/>
  <c r="P107" i="1" s="1"/>
  <c r="S107" i="1" s="1"/>
  <c r="R106" i="1"/>
  <c r="M106" i="1"/>
  <c r="L106" i="1"/>
  <c r="R105" i="1"/>
  <c r="M105" i="1"/>
  <c r="Q105" i="1" s="1"/>
  <c r="L105" i="1"/>
  <c r="N105" i="1" s="1"/>
  <c r="P105" i="1" s="1"/>
  <c r="S105" i="1" s="1"/>
  <c r="R104" i="1"/>
  <c r="M104" i="1"/>
  <c r="L104" i="1"/>
  <c r="R103" i="1"/>
  <c r="M103" i="1"/>
  <c r="Q103" i="1" s="1"/>
  <c r="L103" i="1"/>
  <c r="N103" i="1" s="1"/>
  <c r="P103" i="1" s="1"/>
  <c r="S103" i="1" s="1"/>
  <c r="R102" i="1"/>
  <c r="M102" i="1"/>
  <c r="L102" i="1"/>
  <c r="R101" i="1"/>
  <c r="M101" i="1"/>
  <c r="Q101" i="1" s="1"/>
  <c r="L101" i="1"/>
  <c r="N101" i="1" s="1"/>
  <c r="P101" i="1" s="1"/>
  <c r="S101" i="1" s="1"/>
  <c r="R100" i="1"/>
  <c r="M100" i="1"/>
  <c r="L100" i="1"/>
  <c r="R99" i="1"/>
  <c r="M99" i="1"/>
  <c r="Q99" i="1" s="1"/>
  <c r="L99" i="1"/>
  <c r="N99" i="1" s="1"/>
  <c r="P99" i="1" s="1"/>
  <c r="S99" i="1" s="1"/>
  <c r="R98" i="1"/>
  <c r="M98" i="1"/>
  <c r="L98" i="1"/>
  <c r="R97" i="1"/>
  <c r="M97" i="1"/>
  <c r="Q97" i="1" s="1"/>
  <c r="L97" i="1"/>
  <c r="N97" i="1" s="1"/>
  <c r="P97" i="1" s="1"/>
  <c r="S97" i="1" s="1"/>
  <c r="R96" i="1"/>
  <c r="M96" i="1"/>
  <c r="L96" i="1"/>
  <c r="R95" i="1"/>
  <c r="M95" i="1"/>
  <c r="Q95" i="1" s="1"/>
  <c r="L95" i="1"/>
  <c r="N95" i="1" s="1"/>
  <c r="P95" i="1" s="1"/>
  <c r="S95" i="1" s="1"/>
  <c r="R94" i="1"/>
  <c r="M94" i="1"/>
  <c r="L94" i="1"/>
  <c r="R93" i="1"/>
  <c r="M93" i="1"/>
  <c r="Q93" i="1" s="1"/>
  <c r="L93" i="1"/>
  <c r="N93" i="1" s="1"/>
  <c r="P93" i="1" s="1"/>
  <c r="S93" i="1" s="1"/>
  <c r="R92" i="1"/>
  <c r="M92" i="1"/>
  <c r="L92" i="1"/>
  <c r="R91" i="1"/>
  <c r="M91" i="1"/>
  <c r="Q91" i="1" s="1"/>
  <c r="L91" i="1"/>
  <c r="N91" i="1" s="1"/>
  <c r="P91" i="1" s="1"/>
  <c r="S91" i="1" s="1"/>
  <c r="R90" i="1"/>
  <c r="M90" i="1"/>
  <c r="L90" i="1"/>
  <c r="R89" i="1"/>
  <c r="M89" i="1"/>
  <c r="Q89" i="1" s="1"/>
  <c r="L89" i="1"/>
  <c r="N89" i="1" s="1"/>
  <c r="P89" i="1" s="1"/>
  <c r="S89" i="1" s="1"/>
  <c r="R88" i="1"/>
  <c r="M88" i="1"/>
  <c r="L88" i="1"/>
  <c r="R87" i="1"/>
  <c r="M87" i="1"/>
  <c r="Q87" i="1" s="1"/>
  <c r="L87" i="1"/>
  <c r="N87" i="1" s="1"/>
  <c r="P87" i="1" s="1"/>
  <c r="S87" i="1" s="1"/>
  <c r="R86" i="1"/>
  <c r="M86" i="1"/>
  <c r="L86" i="1"/>
  <c r="R85" i="1"/>
  <c r="M85" i="1"/>
  <c r="Q85" i="1" s="1"/>
  <c r="L85" i="1"/>
  <c r="N85" i="1" s="1"/>
  <c r="P85" i="1" s="1"/>
  <c r="S85" i="1" s="1"/>
  <c r="R84" i="1"/>
  <c r="M84" i="1"/>
  <c r="L84" i="1"/>
  <c r="R83" i="1"/>
  <c r="M83" i="1"/>
  <c r="Q83" i="1" s="1"/>
  <c r="L83" i="1"/>
  <c r="N83" i="1" s="1"/>
  <c r="P83" i="1" s="1"/>
  <c r="S83" i="1" s="1"/>
  <c r="R82" i="1"/>
  <c r="M82" i="1"/>
  <c r="L82" i="1"/>
  <c r="R81" i="1"/>
  <c r="M81" i="1"/>
  <c r="Q81" i="1" s="1"/>
  <c r="L81" i="1"/>
  <c r="N81" i="1" s="1"/>
  <c r="P81" i="1" s="1"/>
  <c r="S81" i="1" s="1"/>
  <c r="R80" i="1"/>
  <c r="M80" i="1"/>
  <c r="L80" i="1"/>
  <c r="R79" i="1"/>
  <c r="M79" i="1"/>
  <c r="Q79" i="1" s="1"/>
  <c r="L79" i="1"/>
  <c r="N79" i="1" s="1"/>
  <c r="P79" i="1" s="1"/>
  <c r="S79" i="1" s="1"/>
  <c r="R78" i="1"/>
  <c r="M78" i="1"/>
  <c r="L78" i="1"/>
  <c r="R77" i="1"/>
  <c r="M77" i="1"/>
  <c r="Q77" i="1" s="1"/>
  <c r="L77" i="1"/>
  <c r="N77" i="1" s="1"/>
  <c r="P77" i="1" s="1"/>
  <c r="S77" i="1" s="1"/>
  <c r="R76" i="1"/>
  <c r="M76" i="1"/>
  <c r="L76" i="1"/>
  <c r="R75" i="1"/>
  <c r="M75" i="1"/>
  <c r="Q75" i="1" s="1"/>
  <c r="L75" i="1"/>
  <c r="N75" i="1" s="1"/>
  <c r="P75" i="1" s="1"/>
  <c r="S75" i="1" s="1"/>
  <c r="R74" i="1"/>
  <c r="M74" i="1"/>
  <c r="L74" i="1"/>
  <c r="R73" i="1"/>
  <c r="M73" i="1"/>
  <c r="Q73" i="1" s="1"/>
  <c r="L73" i="1"/>
  <c r="N73" i="1" s="1"/>
  <c r="P73" i="1" s="1"/>
  <c r="S73" i="1" s="1"/>
  <c r="R72" i="1"/>
  <c r="M72" i="1"/>
  <c r="L72" i="1"/>
  <c r="R71" i="1"/>
  <c r="M71" i="1"/>
  <c r="Q71" i="1" s="1"/>
  <c r="L71" i="1"/>
  <c r="N71" i="1" s="1"/>
  <c r="P71" i="1" s="1"/>
  <c r="S71" i="1" s="1"/>
  <c r="R70" i="1"/>
  <c r="M70" i="1"/>
  <c r="L70" i="1"/>
  <c r="R69" i="1"/>
  <c r="M69" i="1"/>
  <c r="Q69" i="1" s="1"/>
  <c r="L69" i="1"/>
  <c r="N69" i="1" s="1"/>
  <c r="P69" i="1" s="1"/>
  <c r="S69" i="1" s="1"/>
  <c r="R68" i="1"/>
  <c r="M68" i="1"/>
  <c r="L68" i="1"/>
  <c r="R67" i="1"/>
  <c r="M67" i="1"/>
  <c r="Q67" i="1" s="1"/>
  <c r="L67" i="1"/>
  <c r="N67" i="1" s="1"/>
  <c r="P67" i="1" s="1"/>
  <c r="S67" i="1" s="1"/>
  <c r="R66" i="1"/>
  <c r="M66" i="1"/>
  <c r="L66" i="1"/>
  <c r="R65" i="1"/>
  <c r="M65" i="1"/>
  <c r="Q65" i="1" s="1"/>
  <c r="L65" i="1"/>
  <c r="N65" i="1" s="1"/>
  <c r="P65" i="1" s="1"/>
  <c r="S65" i="1" s="1"/>
  <c r="R64" i="1"/>
  <c r="M64" i="1"/>
  <c r="L64" i="1"/>
  <c r="R63" i="1"/>
  <c r="M63" i="1"/>
  <c r="Q63" i="1" s="1"/>
  <c r="L63" i="1"/>
  <c r="N63" i="1" s="1"/>
  <c r="P63" i="1" s="1"/>
  <c r="S63" i="1" s="1"/>
  <c r="R62" i="1"/>
  <c r="M62" i="1"/>
  <c r="L62" i="1"/>
  <c r="R61" i="1"/>
  <c r="M61" i="1"/>
  <c r="Q61" i="1" s="1"/>
  <c r="L61" i="1"/>
  <c r="N61" i="1" s="1"/>
  <c r="P61" i="1" s="1"/>
  <c r="S61" i="1" s="1"/>
  <c r="R60" i="1"/>
  <c r="M60" i="1"/>
  <c r="L60" i="1"/>
  <c r="R59" i="1"/>
  <c r="M59" i="1"/>
  <c r="Q59" i="1" s="1"/>
  <c r="L59" i="1"/>
  <c r="N59" i="1" s="1"/>
  <c r="P59" i="1" s="1"/>
  <c r="S59" i="1" s="1"/>
  <c r="R58" i="1"/>
  <c r="M58" i="1"/>
  <c r="L58" i="1"/>
  <c r="R57" i="1"/>
  <c r="M57" i="1"/>
  <c r="Q57" i="1" s="1"/>
  <c r="L57" i="1"/>
  <c r="N57" i="1" s="1"/>
  <c r="P57" i="1" s="1"/>
  <c r="S57" i="1" s="1"/>
  <c r="R56" i="1"/>
  <c r="M56" i="1"/>
  <c r="L56" i="1"/>
  <c r="R55" i="1"/>
  <c r="M55" i="1"/>
  <c r="Q55" i="1" s="1"/>
  <c r="L55" i="1"/>
  <c r="N55" i="1" s="1"/>
  <c r="P55" i="1" s="1"/>
  <c r="S55" i="1" s="1"/>
  <c r="R54" i="1"/>
  <c r="M54" i="1"/>
  <c r="L54" i="1"/>
  <c r="R53" i="1"/>
  <c r="M53" i="1"/>
  <c r="Q53" i="1" s="1"/>
  <c r="L53" i="1"/>
  <c r="N53" i="1" s="1"/>
  <c r="P53" i="1" s="1"/>
  <c r="S53" i="1" s="1"/>
  <c r="R52" i="1"/>
  <c r="M52" i="1"/>
  <c r="L52" i="1"/>
  <c r="R51" i="1"/>
  <c r="M51" i="1"/>
  <c r="Q51" i="1" s="1"/>
  <c r="L51" i="1"/>
  <c r="N51" i="1" s="1"/>
  <c r="P51" i="1" s="1"/>
  <c r="S51" i="1" s="1"/>
  <c r="R50" i="1"/>
  <c r="M50" i="1"/>
  <c r="L50" i="1"/>
  <c r="R49" i="1"/>
  <c r="M49" i="1"/>
  <c r="Q49" i="1" s="1"/>
  <c r="L49" i="1"/>
  <c r="N49" i="1" s="1"/>
  <c r="P49" i="1" s="1"/>
  <c r="S49" i="1" s="1"/>
  <c r="R48" i="1"/>
  <c r="M48" i="1"/>
  <c r="L48" i="1"/>
  <c r="R47" i="1"/>
  <c r="M47" i="1"/>
  <c r="Q47" i="1" s="1"/>
  <c r="L47" i="1"/>
  <c r="N47" i="1" s="1"/>
  <c r="P47" i="1" s="1"/>
  <c r="S47" i="1" s="1"/>
  <c r="R46" i="1"/>
  <c r="M46" i="1"/>
  <c r="L46" i="1"/>
  <c r="R45" i="1"/>
  <c r="M45" i="1"/>
  <c r="Q45" i="1" s="1"/>
  <c r="L45" i="1"/>
  <c r="N45" i="1" s="1"/>
  <c r="P45" i="1" s="1"/>
  <c r="S45" i="1" s="1"/>
  <c r="R44" i="1"/>
  <c r="M44" i="1"/>
  <c r="L44" i="1"/>
  <c r="R43" i="1"/>
  <c r="M43" i="1"/>
  <c r="Q43" i="1" s="1"/>
  <c r="L43" i="1"/>
  <c r="N43" i="1" s="1"/>
  <c r="P43" i="1" s="1"/>
  <c r="S43" i="1" s="1"/>
  <c r="R42" i="1"/>
  <c r="M42" i="1"/>
  <c r="L42" i="1"/>
  <c r="R41" i="1"/>
  <c r="M41" i="1"/>
  <c r="Q41" i="1" s="1"/>
  <c r="L41" i="1"/>
  <c r="N41" i="1" s="1"/>
  <c r="P41" i="1" s="1"/>
  <c r="S41" i="1" s="1"/>
  <c r="R40" i="1"/>
  <c r="M40" i="1"/>
  <c r="L40" i="1"/>
  <c r="R39" i="1"/>
  <c r="M39" i="1"/>
  <c r="Q39" i="1" s="1"/>
  <c r="L39" i="1"/>
  <c r="N39" i="1" s="1"/>
  <c r="P39" i="1" s="1"/>
  <c r="S39" i="1" s="1"/>
  <c r="R38" i="1"/>
  <c r="M38" i="1"/>
  <c r="L38" i="1"/>
  <c r="R37" i="1"/>
  <c r="M37" i="1"/>
  <c r="Q37" i="1" s="1"/>
  <c r="L37" i="1"/>
  <c r="N37" i="1" s="1"/>
  <c r="P37" i="1" s="1"/>
  <c r="S37" i="1" s="1"/>
  <c r="R36" i="1"/>
  <c r="M36" i="1"/>
  <c r="L36" i="1"/>
  <c r="R35" i="1"/>
  <c r="M35" i="1"/>
  <c r="Q35" i="1" s="1"/>
  <c r="L35" i="1"/>
  <c r="N35" i="1" s="1"/>
  <c r="R34" i="1"/>
  <c r="M34" i="1"/>
  <c r="L34" i="1"/>
  <c r="R33" i="1"/>
  <c r="M33" i="1"/>
  <c r="Q33" i="1" s="1"/>
  <c r="L33" i="1"/>
  <c r="N33" i="1" s="1"/>
  <c r="R32" i="1"/>
  <c r="M32" i="1"/>
  <c r="L32" i="1"/>
  <c r="R31" i="1"/>
  <c r="M31" i="1"/>
  <c r="Q31" i="1" s="1"/>
  <c r="L31" i="1"/>
  <c r="N31" i="1" s="1"/>
  <c r="R30" i="1"/>
  <c r="M30" i="1"/>
  <c r="L30" i="1"/>
  <c r="R29" i="1"/>
  <c r="M29" i="1"/>
  <c r="Q29" i="1" s="1"/>
  <c r="L29" i="1"/>
  <c r="N29" i="1" s="1"/>
  <c r="R28" i="1"/>
  <c r="M28" i="1"/>
  <c r="L28" i="1"/>
  <c r="R27" i="1"/>
  <c r="M27" i="1"/>
  <c r="Q27" i="1" s="1"/>
  <c r="L27" i="1"/>
  <c r="N27" i="1" s="1"/>
  <c r="T30" i="1" l="1"/>
  <c r="T34" i="1"/>
  <c r="P27" i="1"/>
  <c r="S27" i="1" s="1"/>
  <c r="O27" i="1"/>
  <c r="T27" i="1"/>
  <c r="P29" i="1"/>
  <c r="S29" i="1" s="1"/>
  <c r="O29" i="1"/>
  <c r="T29" i="1"/>
  <c r="P31" i="1"/>
  <c r="S31" i="1" s="1"/>
  <c r="O31" i="1"/>
  <c r="T31" i="1"/>
  <c r="P33" i="1"/>
  <c r="S33" i="1" s="1"/>
  <c r="O33" i="1"/>
  <c r="T33" i="1"/>
  <c r="P35" i="1"/>
  <c r="S35" i="1" s="1"/>
  <c r="O35" i="1"/>
  <c r="T35" i="1"/>
  <c r="N28" i="1"/>
  <c r="P28" i="1" s="1"/>
  <c r="S28" i="1" s="1"/>
  <c r="T28" i="1" s="1"/>
  <c r="N30" i="1"/>
  <c r="P30" i="1" s="1"/>
  <c r="S30" i="1" s="1"/>
  <c r="N32" i="1"/>
  <c r="P32" i="1" s="1"/>
  <c r="S32" i="1" s="1"/>
  <c r="T32" i="1" s="1"/>
  <c r="N34" i="1"/>
  <c r="P34" i="1" s="1"/>
  <c r="S34" i="1" s="1"/>
  <c r="N36" i="1"/>
  <c r="P36" i="1" s="1"/>
  <c r="S36" i="1" s="1"/>
  <c r="T36" i="1" s="1"/>
  <c r="O37" i="1"/>
  <c r="T37" i="1"/>
  <c r="N38" i="1"/>
  <c r="P38" i="1" s="1"/>
  <c r="S38" i="1" s="1"/>
  <c r="T38" i="1" s="1"/>
  <c r="O39" i="1"/>
  <c r="T39" i="1"/>
  <c r="N40" i="1"/>
  <c r="P40" i="1" s="1"/>
  <c r="S40" i="1" s="1"/>
  <c r="T40" i="1" s="1"/>
  <c r="O41" i="1"/>
  <c r="T41" i="1"/>
  <c r="N42" i="1"/>
  <c r="P42" i="1" s="1"/>
  <c r="S42" i="1" s="1"/>
  <c r="T42" i="1" s="1"/>
  <c r="O43" i="1"/>
  <c r="T43" i="1"/>
  <c r="N44" i="1"/>
  <c r="P44" i="1" s="1"/>
  <c r="S44" i="1" s="1"/>
  <c r="T44" i="1" s="1"/>
  <c r="O45" i="1"/>
  <c r="T45" i="1"/>
  <c r="N46" i="1"/>
  <c r="P46" i="1" s="1"/>
  <c r="S46" i="1" s="1"/>
  <c r="T46" i="1" s="1"/>
  <c r="O47" i="1"/>
  <c r="T47" i="1"/>
  <c r="N48" i="1"/>
  <c r="P48" i="1" s="1"/>
  <c r="S48" i="1" s="1"/>
  <c r="T48" i="1" s="1"/>
  <c r="O49" i="1"/>
  <c r="T49" i="1"/>
  <c r="N50" i="1"/>
  <c r="P50" i="1" s="1"/>
  <c r="S50" i="1" s="1"/>
  <c r="T50" i="1" s="1"/>
  <c r="O51" i="1"/>
  <c r="T51" i="1"/>
  <c r="N52" i="1"/>
  <c r="P52" i="1" s="1"/>
  <c r="S52" i="1" s="1"/>
  <c r="T52" i="1" s="1"/>
  <c r="O53" i="1"/>
  <c r="T53" i="1"/>
  <c r="N54" i="1"/>
  <c r="P54" i="1" s="1"/>
  <c r="S54" i="1" s="1"/>
  <c r="T54" i="1" s="1"/>
  <c r="O55" i="1"/>
  <c r="T55" i="1"/>
  <c r="N56" i="1"/>
  <c r="P56" i="1" s="1"/>
  <c r="S56" i="1" s="1"/>
  <c r="T56" i="1" s="1"/>
  <c r="O57" i="1"/>
  <c r="T57" i="1"/>
  <c r="N58" i="1"/>
  <c r="P58" i="1" s="1"/>
  <c r="S58" i="1" s="1"/>
  <c r="T58" i="1" s="1"/>
  <c r="O59" i="1"/>
  <c r="T59" i="1"/>
  <c r="N60" i="1"/>
  <c r="P60" i="1" s="1"/>
  <c r="S60" i="1" s="1"/>
  <c r="T60" i="1" s="1"/>
  <c r="O61" i="1"/>
  <c r="T61" i="1"/>
  <c r="N62" i="1"/>
  <c r="P62" i="1" s="1"/>
  <c r="S62" i="1" s="1"/>
  <c r="T62" i="1" s="1"/>
  <c r="O63" i="1"/>
  <c r="T63" i="1"/>
  <c r="N64" i="1"/>
  <c r="P64" i="1" s="1"/>
  <c r="S64" i="1" s="1"/>
  <c r="T64" i="1" s="1"/>
  <c r="O65" i="1"/>
  <c r="T65" i="1"/>
  <c r="N66" i="1"/>
  <c r="P66" i="1" s="1"/>
  <c r="S66" i="1" s="1"/>
  <c r="T66" i="1" s="1"/>
  <c r="O67" i="1"/>
  <c r="T67" i="1"/>
  <c r="N68" i="1"/>
  <c r="P68" i="1" s="1"/>
  <c r="S68" i="1" s="1"/>
  <c r="T68" i="1" s="1"/>
  <c r="O69" i="1"/>
  <c r="T69" i="1"/>
  <c r="N70" i="1"/>
  <c r="P70" i="1" s="1"/>
  <c r="S70" i="1" s="1"/>
  <c r="T70" i="1" s="1"/>
  <c r="O71" i="1"/>
  <c r="T71" i="1"/>
  <c r="N72" i="1"/>
  <c r="P72" i="1" s="1"/>
  <c r="S72" i="1" s="1"/>
  <c r="T72" i="1" s="1"/>
  <c r="O73" i="1"/>
  <c r="T73" i="1"/>
  <c r="N74" i="1"/>
  <c r="P74" i="1" s="1"/>
  <c r="S74" i="1" s="1"/>
  <c r="T74" i="1" s="1"/>
  <c r="O75" i="1"/>
  <c r="T75" i="1"/>
  <c r="N76" i="1"/>
  <c r="P76" i="1" s="1"/>
  <c r="S76" i="1" s="1"/>
  <c r="T76" i="1" s="1"/>
  <c r="O77" i="1"/>
  <c r="T77" i="1"/>
  <c r="N78" i="1"/>
  <c r="P78" i="1" s="1"/>
  <c r="S78" i="1" s="1"/>
  <c r="T78" i="1" s="1"/>
  <c r="O79" i="1"/>
  <c r="T79" i="1"/>
  <c r="N80" i="1"/>
  <c r="P80" i="1" s="1"/>
  <c r="S80" i="1" s="1"/>
  <c r="T80" i="1" s="1"/>
  <c r="O81" i="1"/>
  <c r="T81" i="1"/>
  <c r="N82" i="1"/>
  <c r="P82" i="1" s="1"/>
  <c r="S82" i="1" s="1"/>
  <c r="T82" i="1" s="1"/>
  <c r="O83" i="1"/>
  <c r="T83" i="1"/>
  <c r="N84" i="1"/>
  <c r="P84" i="1" s="1"/>
  <c r="S84" i="1" s="1"/>
  <c r="T84" i="1" s="1"/>
  <c r="O85" i="1"/>
  <c r="T85" i="1"/>
  <c r="N86" i="1"/>
  <c r="P86" i="1" s="1"/>
  <c r="S86" i="1" s="1"/>
  <c r="T86" i="1" s="1"/>
  <c r="O87" i="1"/>
  <c r="T87" i="1"/>
  <c r="N88" i="1"/>
  <c r="P88" i="1" s="1"/>
  <c r="S88" i="1" s="1"/>
  <c r="T88" i="1" s="1"/>
  <c r="O89" i="1"/>
  <c r="T89" i="1"/>
  <c r="N90" i="1"/>
  <c r="P90" i="1" s="1"/>
  <c r="S90" i="1" s="1"/>
  <c r="T90" i="1" s="1"/>
  <c r="O91" i="1"/>
  <c r="T91" i="1"/>
  <c r="N92" i="1"/>
  <c r="P92" i="1" s="1"/>
  <c r="S92" i="1" s="1"/>
  <c r="T92" i="1" s="1"/>
  <c r="O93" i="1"/>
  <c r="T93" i="1"/>
  <c r="N94" i="1"/>
  <c r="P94" i="1" s="1"/>
  <c r="S94" i="1" s="1"/>
  <c r="T94" i="1" s="1"/>
  <c r="O95" i="1"/>
  <c r="T95" i="1"/>
  <c r="N96" i="1"/>
  <c r="P96" i="1" s="1"/>
  <c r="S96" i="1" s="1"/>
  <c r="T96" i="1" s="1"/>
  <c r="O97" i="1"/>
  <c r="T97" i="1"/>
  <c r="N98" i="1"/>
  <c r="P98" i="1" s="1"/>
  <c r="S98" i="1" s="1"/>
  <c r="T98" i="1" s="1"/>
  <c r="O99" i="1"/>
  <c r="T99" i="1"/>
  <c r="N100" i="1"/>
  <c r="P100" i="1" s="1"/>
  <c r="S100" i="1" s="1"/>
  <c r="T100" i="1" s="1"/>
  <c r="O101" i="1"/>
  <c r="T101" i="1"/>
  <c r="N102" i="1"/>
  <c r="P102" i="1" s="1"/>
  <c r="S102" i="1" s="1"/>
  <c r="T102" i="1" s="1"/>
  <c r="O103" i="1"/>
  <c r="T103" i="1"/>
  <c r="N104" i="1"/>
  <c r="P104" i="1" s="1"/>
  <c r="S104" i="1" s="1"/>
  <c r="T104" i="1" s="1"/>
  <c r="O105" i="1"/>
  <c r="T105" i="1"/>
  <c r="N106" i="1"/>
  <c r="P106" i="1" s="1"/>
  <c r="S106" i="1" s="1"/>
  <c r="T106" i="1" s="1"/>
  <c r="O107" i="1"/>
  <c r="T107" i="1"/>
  <c r="N108" i="1"/>
  <c r="P108" i="1" s="1"/>
  <c r="S108" i="1" s="1"/>
  <c r="T108" i="1" s="1"/>
  <c r="O109" i="1"/>
  <c r="T109" i="1"/>
  <c r="N110" i="1"/>
  <c r="P110" i="1" s="1"/>
  <c r="S110" i="1" s="1"/>
  <c r="T110" i="1" s="1"/>
  <c r="O111" i="1"/>
  <c r="T111" i="1"/>
  <c r="N112" i="1"/>
  <c r="P112" i="1" s="1"/>
  <c r="S112" i="1" s="1"/>
  <c r="T112" i="1" s="1"/>
  <c r="O113" i="1"/>
  <c r="T113" i="1"/>
  <c r="N114" i="1"/>
  <c r="P114" i="1" s="1"/>
  <c r="S114" i="1" s="1"/>
  <c r="T114" i="1" s="1"/>
  <c r="O115" i="1"/>
  <c r="T115" i="1"/>
  <c r="N116" i="1"/>
  <c r="P116" i="1" s="1"/>
  <c r="S116" i="1" s="1"/>
  <c r="T116" i="1" s="1"/>
  <c r="O117" i="1"/>
  <c r="O118" i="1"/>
  <c r="N118" i="1"/>
  <c r="P118" i="1" s="1"/>
  <c r="S118" i="1" s="1"/>
  <c r="O119" i="1"/>
  <c r="N120" i="1"/>
  <c r="P120" i="1" s="1"/>
  <c r="S120" i="1" s="1"/>
  <c r="T120" i="1" s="1"/>
  <c r="O121" i="1"/>
  <c r="O122" i="1"/>
  <c r="N122" i="1"/>
  <c r="P122" i="1" s="1"/>
  <c r="S122" i="1" s="1"/>
  <c r="O123" i="1"/>
  <c r="N124" i="1"/>
  <c r="P124" i="1" s="1"/>
  <c r="S124" i="1" s="1"/>
  <c r="T124" i="1" s="1"/>
  <c r="O125" i="1"/>
  <c r="O126" i="1"/>
  <c r="N126" i="1"/>
  <c r="P126" i="1" s="1"/>
  <c r="S126" i="1" s="1"/>
  <c r="O127" i="1"/>
  <c r="N128" i="1"/>
  <c r="P128" i="1" s="1"/>
  <c r="S128" i="1" s="1"/>
  <c r="T128" i="1" s="1"/>
  <c r="O129" i="1"/>
  <c r="O130" i="1"/>
  <c r="N130" i="1"/>
  <c r="P130" i="1" s="1"/>
  <c r="S130" i="1" s="1"/>
  <c r="O131" i="1"/>
  <c r="N132" i="1"/>
  <c r="P132" i="1" s="1"/>
  <c r="S132" i="1" s="1"/>
  <c r="T132" i="1" s="1"/>
  <c r="O133" i="1"/>
  <c r="O134" i="1"/>
  <c r="N134" i="1"/>
  <c r="P134" i="1" s="1"/>
  <c r="S134" i="1" s="1"/>
  <c r="O135" i="1"/>
  <c r="N136" i="1"/>
  <c r="P136" i="1" s="1"/>
  <c r="S136" i="1" s="1"/>
  <c r="T136" i="1" s="1"/>
  <c r="O137" i="1"/>
  <c r="O138" i="1"/>
  <c r="N138" i="1"/>
  <c r="P138" i="1" s="1"/>
  <c r="S138" i="1" s="1"/>
  <c r="O139" i="1"/>
  <c r="N140" i="1"/>
  <c r="P140" i="1" s="1"/>
  <c r="S140" i="1" s="1"/>
  <c r="T140" i="1" s="1"/>
  <c r="O141" i="1"/>
  <c r="O142" i="1"/>
  <c r="N142" i="1"/>
  <c r="P142" i="1" s="1"/>
  <c r="S142" i="1" s="1"/>
  <c r="O143" i="1"/>
  <c r="N144" i="1"/>
  <c r="P144" i="1" s="1"/>
  <c r="S144" i="1" s="1"/>
  <c r="T144" i="1" s="1"/>
  <c r="O145" i="1"/>
  <c r="O146" i="1"/>
  <c r="N146" i="1"/>
  <c r="P146" i="1" s="1"/>
  <c r="S146" i="1" s="1"/>
  <c r="O147" i="1"/>
  <c r="N148" i="1"/>
  <c r="P148" i="1" s="1"/>
  <c r="S148" i="1" s="1"/>
  <c r="T148" i="1" s="1"/>
  <c r="O149" i="1"/>
  <c r="O150" i="1"/>
  <c r="N150" i="1"/>
  <c r="P150" i="1" s="1"/>
  <c r="S150" i="1" s="1"/>
  <c r="O151" i="1"/>
  <c r="N152" i="1"/>
  <c r="P152" i="1" s="1"/>
  <c r="S152" i="1" s="1"/>
  <c r="T152" i="1" s="1"/>
  <c r="O153" i="1"/>
  <c r="O154" i="1"/>
  <c r="N154" i="1"/>
  <c r="P154" i="1" s="1"/>
  <c r="S154" i="1" s="1"/>
  <c r="O160" i="1"/>
  <c r="N161" i="1"/>
  <c r="P161" i="1" s="1"/>
  <c r="S161" i="1" s="1"/>
  <c r="T161" i="1" s="1"/>
  <c r="O162" i="1"/>
  <c r="O163" i="1"/>
  <c r="N163" i="1"/>
  <c r="P163" i="1" s="1"/>
  <c r="S163" i="1" s="1"/>
  <c r="O164" i="1"/>
  <c r="N165" i="1"/>
  <c r="P165" i="1" s="1"/>
  <c r="S165" i="1" s="1"/>
  <c r="T165" i="1" s="1"/>
  <c r="O166" i="1"/>
  <c r="O167" i="1"/>
  <c r="N167" i="1"/>
  <c r="P167" i="1" s="1"/>
  <c r="S167" i="1" s="1"/>
  <c r="O168" i="1"/>
  <c r="N169" i="1"/>
  <c r="P169" i="1" s="1"/>
  <c r="S169" i="1" s="1"/>
  <c r="T169" i="1" s="1"/>
  <c r="O170" i="1"/>
  <c r="O171" i="1"/>
  <c r="N171" i="1"/>
  <c r="P171" i="1" s="1"/>
  <c r="S171" i="1" s="1"/>
  <c r="O172" i="1"/>
  <c r="N173" i="1"/>
  <c r="P173" i="1" s="1"/>
  <c r="S173" i="1" s="1"/>
  <c r="T173" i="1" s="1"/>
  <c r="O174" i="1"/>
  <c r="O175" i="1"/>
  <c r="N175" i="1"/>
  <c r="P175" i="1" s="1"/>
  <c r="S175" i="1" s="1"/>
  <c r="O176" i="1"/>
  <c r="N177" i="1"/>
  <c r="P177" i="1" s="1"/>
  <c r="S177" i="1" s="1"/>
  <c r="T177" i="1" s="1"/>
  <c r="O178" i="1"/>
  <c r="O179" i="1"/>
  <c r="N179" i="1"/>
  <c r="P179" i="1" s="1"/>
  <c r="S179" i="1" s="1"/>
  <c r="O180" i="1"/>
  <c r="N181" i="1"/>
  <c r="P181" i="1" s="1"/>
  <c r="S181" i="1" s="1"/>
  <c r="T181" i="1" s="1"/>
  <c r="O182" i="1"/>
  <c r="O183" i="1"/>
  <c r="N183" i="1"/>
  <c r="P183" i="1" s="1"/>
  <c r="S183" i="1" s="1"/>
  <c r="O184" i="1"/>
  <c r="N185" i="1"/>
  <c r="P185" i="1" s="1"/>
  <c r="S185" i="1" s="1"/>
  <c r="T185" i="1" s="1"/>
  <c r="O186" i="1"/>
  <c r="O187" i="1"/>
  <c r="N187" i="1"/>
  <c r="P187" i="1" s="1"/>
  <c r="S187" i="1" s="1"/>
  <c r="Q38" i="1"/>
  <c r="Q42" i="1"/>
  <c r="Q46" i="1"/>
  <c r="Q50" i="1"/>
  <c r="Q54" i="1"/>
  <c r="Q58" i="1"/>
  <c r="Q62" i="1"/>
  <c r="Q66" i="1"/>
  <c r="Q70" i="1"/>
  <c r="Q74" i="1"/>
  <c r="Q78" i="1"/>
  <c r="Q82" i="1"/>
  <c r="Q86" i="1"/>
  <c r="Q90" i="1"/>
  <c r="Q94" i="1"/>
  <c r="Q98" i="1"/>
  <c r="Q102" i="1"/>
  <c r="Q106" i="1"/>
  <c r="Q110" i="1"/>
  <c r="Q114" i="1"/>
  <c r="Q117" i="1"/>
  <c r="T117" i="1"/>
  <c r="T118" i="1"/>
  <c r="Q119" i="1"/>
  <c r="T119" i="1"/>
  <c r="Q121" i="1"/>
  <c r="T121" i="1"/>
  <c r="T122" i="1"/>
  <c r="Q123" i="1"/>
  <c r="T123" i="1"/>
  <c r="Q125" i="1"/>
  <c r="T125" i="1"/>
  <c r="T126" i="1"/>
  <c r="Q127" i="1"/>
  <c r="T127" i="1"/>
  <c r="Q129" i="1"/>
  <c r="T129" i="1"/>
  <c r="T130" i="1"/>
  <c r="Q131" i="1"/>
  <c r="T131" i="1"/>
  <c r="Q133" i="1"/>
  <c r="T133" i="1"/>
  <c r="T134" i="1"/>
  <c r="Q135" i="1"/>
  <c r="T135" i="1"/>
  <c r="Q137" i="1"/>
  <c r="T137" i="1"/>
  <c r="T138" i="1"/>
  <c r="Q139" i="1"/>
  <c r="T139" i="1"/>
  <c r="Q141" i="1"/>
  <c r="T141" i="1"/>
  <c r="T142" i="1"/>
  <c r="Q143" i="1"/>
  <c r="T143" i="1"/>
  <c r="Q145" i="1"/>
  <c r="T145" i="1"/>
  <c r="T146" i="1"/>
  <c r="Q147" i="1"/>
  <c r="T147" i="1"/>
  <c r="Q149" i="1"/>
  <c r="T149" i="1"/>
  <c r="T150" i="1"/>
  <c r="Q151" i="1"/>
  <c r="T151" i="1"/>
  <c r="Q153" i="1"/>
  <c r="T153" i="1"/>
  <c r="T154" i="1"/>
  <c r="Q118" i="1"/>
  <c r="Q122" i="1"/>
  <c r="Q126" i="1"/>
  <c r="Q130" i="1"/>
  <c r="Q134" i="1"/>
  <c r="Q138" i="1"/>
  <c r="Q142" i="1"/>
  <c r="Q146" i="1"/>
  <c r="Q150" i="1"/>
  <c r="Q154" i="1"/>
  <c r="Q157" i="1"/>
  <c r="O155" i="1"/>
  <c r="N155" i="1"/>
  <c r="P155" i="1" s="1"/>
  <c r="S155" i="1" s="1"/>
  <c r="T155" i="1" s="1"/>
  <c r="O156" i="1"/>
  <c r="T156" i="1"/>
  <c r="O157" i="1"/>
  <c r="N157" i="1"/>
  <c r="P157" i="1" s="1"/>
  <c r="S157" i="1" s="1"/>
  <c r="T157" i="1" s="1"/>
  <c r="O158" i="1"/>
  <c r="T158" i="1"/>
  <c r="O159" i="1"/>
  <c r="N159" i="1"/>
  <c r="P159" i="1" s="1"/>
  <c r="S159" i="1" s="1"/>
  <c r="T159" i="1"/>
  <c r="Q160" i="1"/>
  <c r="T160" i="1"/>
  <c r="Q162" i="1"/>
  <c r="T162" i="1"/>
  <c r="T163" i="1"/>
  <c r="Q164" i="1"/>
  <c r="T164" i="1"/>
  <c r="Q166" i="1"/>
  <c r="T166" i="1"/>
  <c r="T167" i="1"/>
  <c r="Q168" i="1"/>
  <c r="T168" i="1"/>
  <c r="Q170" i="1"/>
  <c r="T170" i="1"/>
  <c r="T171" i="1"/>
  <c r="Q172" i="1"/>
  <c r="T172" i="1"/>
  <c r="Q174" i="1"/>
  <c r="T174" i="1"/>
  <c r="T175" i="1"/>
  <c r="Q176" i="1"/>
  <c r="T176" i="1"/>
  <c r="Q178" i="1"/>
  <c r="T178" i="1"/>
  <c r="T179" i="1"/>
  <c r="Q180" i="1"/>
  <c r="T180" i="1"/>
  <c r="Q182" i="1"/>
  <c r="T182" i="1"/>
  <c r="T183" i="1"/>
  <c r="Q184" i="1"/>
  <c r="T184" i="1"/>
  <c r="Q186" i="1"/>
  <c r="T186" i="1"/>
  <c r="T187" i="1"/>
  <c r="Q163" i="1"/>
  <c r="Q167" i="1"/>
  <c r="Q171" i="1"/>
  <c r="Q175" i="1"/>
  <c r="Q179" i="1"/>
  <c r="Q183" i="1"/>
  <c r="Q187" i="1"/>
  <c r="Q185" i="1" l="1"/>
  <c r="Q181" i="1"/>
  <c r="Q177" i="1"/>
  <c r="Q173" i="1"/>
  <c r="Q169" i="1"/>
  <c r="Q165" i="1"/>
  <c r="Q161" i="1"/>
  <c r="Q159" i="1"/>
  <c r="Q155" i="1"/>
  <c r="Q152" i="1"/>
  <c r="Q148" i="1"/>
  <c r="Q144" i="1"/>
  <c r="Q140" i="1"/>
  <c r="Q136" i="1"/>
  <c r="Q132" i="1"/>
  <c r="Q128" i="1"/>
  <c r="Q124" i="1"/>
  <c r="Q120" i="1"/>
  <c r="Q116" i="1"/>
  <c r="Q112" i="1"/>
  <c r="Q108" i="1"/>
  <c r="Q104" i="1"/>
  <c r="Q100" i="1"/>
  <c r="Q96" i="1"/>
  <c r="Q92" i="1"/>
  <c r="Q88" i="1"/>
  <c r="Q84" i="1"/>
  <c r="Q80" i="1"/>
  <c r="Q76" i="1"/>
  <c r="Q72" i="1"/>
  <c r="Q68" i="1"/>
  <c r="Q64" i="1"/>
  <c r="Q60" i="1"/>
  <c r="Q56" i="1"/>
  <c r="Q52" i="1"/>
  <c r="Q48" i="1"/>
  <c r="Q44" i="1"/>
  <c r="Q40" i="1"/>
  <c r="O185" i="1"/>
  <c r="O181" i="1"/>
  <c r="O177" i="1"/>
  <c r="O173" i="1"/>
  <c r="O169" i="1"/>
  <c r="O165" i="1"/>
  <c r="O161" i="1"/>
  <c r="O152" i="1"/>
  <c r="O148" i="1"/>
  <c r="O144" i="1"/>
  <c r="O140" i="1"/>
  <c r="O136" i="1"/>
  <c r="O132" i="1"/>
  <c r="O128" i="1"/>
  <c r="O124" i="1"/>
  <c r="O120" i="1"/>
  <c r="O116" i="1"/>
  <c r="O114" i="1"/>
  <c r="O112" i="1"/>
  <c r="O110" i="1"/>
  <c r="O108" i="1"/>
  <c r="O106" i="1"/>
  <c r="O104" i="1"/>
  <c r="O102" i="1"/>
  <c r="O100" i="1"/>
  <c r="O98" i="1"/>
  <c r="O96" i="1"/>
  <c r="O94" i="1"/>
  <c r="O92" i="1"/>
  <c r="O90" i="1"/>
  <c r="O88" i="1"/>
  <c r="O86" i="1"/>
  <c r="O84" i="1"/>
  <c r="O82" i="1"/>
  <c r="O80" i="1"/>
  <c r="O78" i="1"/>
  <c r="O76" i="1"/>
  <c r="O74" i="1"/>
  <c r="O72" i="1"/>
  <c r="O70" i="1"/>
  <c r="O68" i="1"/>
  <c r="O66" i="1"/>
  <c r="O64" i="1"/>
  <c r="O62" i="1"/>
  <c r="O60" i="1"/>
  <c r="O58" i="1"/>
  <c r="O56" i="1"/>
  <c r="O54" i="1"/>
  <c r="O52" i="1"/>
  <c r="O50" i="1"/>
  <c r="O48" i="1"/>
  <c r="O46" i="1"/>
  <c r="O44" i="1"/>
  <c r="O42" i="1"/>
  <c r="O40" i="1"/>
  <c r="O38" i="1"/>
  <c r="Q36" i="1"/>
  <c r="Q34" i="1"/>
  <c r="Q32" i="1"/>
  <c r="Q30" i="1"/>
  <c r="Q28" i="1"/>
  <c r="O36" i="1"/>
  <c r="O34" i="1"/>
  <c r="O32" i="1"/>
  <c r="O30" i="1"/>
  <c r="O28" i="1"/>
</calcChain>
</file>

<file path=xl/sharedStrings.xml><?xml version="1.0" encoding="utf-8"?>
<sst xmlns="http://schemas.openxmlformats.org/spreadsheetml/2006/main" count="861" uniqueCount="276">
  <si>
    <t>تعرف های خدمات تشخیصی ، درمانی وزارت بهداشت ، درمان و آموزش پزشکی در سال 1401</t>
  </si>
  <si>
    <t>کدملی (Code)</t>
  </si>
  <si>
    <t>دستگاه</t>
  </si>
  <si>
    <t>سرفصل خدمتی</t>
  </si>
  <si>
    <t>گروه خدمتی</t>
  </si>
  <si>
    <t>ویژگی کد</t>
  </si>
  <si>
    <t>شرح کد (Value)</t>
  </si>
  <si>
    <t>توضیحات</t>
  </si>
  <si>
    <t xml:space="preserve"> کل</t>
  </si>
  <si>
    <t>حرفه‌ای</t>
  </si>
  <si>
    <t>فنی</t>
  </si>
  <si>
    <t>ارزش پایه بیهوشی</t>
  </si>
  <si>
    <t>هزینه ازاد دولتی</t>
  </si>
  <si>
    <t>هزینه ازاد خصوصی</t>
  </si>
  <si>
    <t>سهم بیمه دولتی</t>
  </si>
  <si>
    <t>سهم بیمار دولتی</t>
  </si>
  <si>
    <t>سهم بیمه خصوصی</t>
  </si>
  <si>
    <t>سهم بیمار خصوصی</t>
  </si>
  <si>
    <t>هزینه آزاد عمومی غیر دولتی</t>
  </si>
  <si>
    <t>سهم بیمه عمومی غیر دولتی</t>
  </si>
  <si>
    <t>سهم بیمار عمومی غیر دولتی</t>
  </si>
  <si>
    <t>ادراری</t>
  </si>
  <si>
    <t>مجرای ادرار</t>
  </si>
  <si>
    <t>ترمیم</t>
  </si>
  <si>
    <t>اورترولیز از طریق واژن، ثانویه، باز، شامل سیستواورتروسکوپی (برای مثال برای انسداد پس از جراحی یا اسکار)</t>
  </si>
  <si>
    <t>اورترورافی، ترمیم پارگی یا آسیب مجرا در زن یا مرد</t>
  </si>
  <si>
    <t>24.7</t>
  </si>
  <si>
    <t>اورترورافی، ترمیم پارگی یا آسیب مجرا در پرینه</t>
  </si>
  <si>
    <t>اورترورافی، ترمیم پارگی یا آسیب مجرا درمجرای پروستاتی - مامبرانو</t>
  </si>
  <si>
    <t>تناسلی مونت</t>
  </si>
  <si>
    <t>جسم رحم</t>
  </si>
  <si>
    <t>اکسیزیون</t>
  </si>
  <si>
    <t>#*</t>
  </si>
  <si>
    <t>كارگذاري وسيله داخل رحمي (مثل IUD)</t>
  </si>
  <si>
    <t>#</t>
  </si>
  <si>
    <t>خارج كردن وسيله داخل رحمي (مثل IUD)</t>
  </si>
  <si>
    <t>نمونه برداري اندومتر با يا بدون نمونه برداري اندوسرويكال بدون دیلاتاسیون به عنوان مثال Pipple (عمل مستقل)</t>
  </si>
  <si>
    <t>نمونه‌برداري اندوسرويکال (پاپ اسمير) (عمل مستقل)</t>
  </si>
  <si>
    <t>0</t>
  </si>
  <si>
    <t>مراقبت‌های مامایی و زایمان</t>
  </si>
  <si>
    <t>خدمات پیش از زایمان</t>
  </si>
  <si>
    <t>شستشوی واژن و یا استعمال دارو برای بیماری قارچی، باکتریال یا انگلی</t>
  </si>
  <si>
    <t xml:space="preserve">آزمون بدون استرس جنین (NST) </t>
  </si>
  <si>
    <t>(این کد را با کدهای 502155، 502160 و502170 گزارش نگردد)</t>
  </si>
  <si>
    <t>خدمات داخلی</t>
  </si>
  <si>
    <t>خدمات مامایی</t>
  </si>
  <si>
    <t xml:space="preserve">برگزاري کلاس آمادگي براي زايمان از هفته 20 تا 37 بارداري به ازاي هر جلسه فردي 90 دقيقه </t>
  </si>
  <si>
    <t xml:space="preserve">برگزاري کلاس آمادگي براي زايمان از هفته 20 تا 37 بارداري به ازاي هر جلسه گروهي 90 دقيقه به ازاي هر بيمار(حداقل 5 و حداکثر 10 نفر) </t>
  </si>
  <si>
    <t xml:space="preserve">حضور مامای DOULA به همراه مددجو در کلاس‌های آمادگی زایمان از هفته 20 تا 37 بارداری؛ هر جلسه 90دقیقه ای </t>
  </si>
  <si>
    <t xml:space="preserve">حضور مامای DOULA در منزل برای فاز نهفته زایمان؛ هر تعداد ساعت ارائه خدمت </t>
  </si>
  <si>
    <t xml:space="preserve">حضور مامای DOULA در اتاق لیبر به ازای هر ساعت ارائه خدمت </t>
  </si>
  <si>
    <t>حضور مامای DOULA پس از زایمان (مراقبت ازمادر و نوزاد و آموزش شیردهی) برای هر تعداد ساعت ارائه خدمت</t>
  </si>
  <si>
    <t>مراقبت از مادر پس از زایمان در منزل؛ به ازای هر ساعت</t>
  </si>
  <si>
    <t>مراقبت دوران بارداری در منزل؛ به ازای هر ساعت</t>
  </si>
  <si>
    <t>آموزش و تعلیم بیمار به منظور انجام مراقبت‌های شخصی</t>
  </si>
  <si>
    <t>برگزاري كلاس اصول حفظ تندرستي و مراقبت از خود و يا آموزش به بيمار براي هر بيمار براساس پروتکل‌هاي تدوين شده ، یا ارائه مشاوره برای خبرها بد توسط فردي حرفه‌‌اي(پزشک يا غيرپزشک) حداقل 30 دقيقه</t>
  </si>
  <si>
    <t>خدمات غیرحضوری پزشکی</t>
  </si>
  <si>
    <t>خدمات تلفنی</t>
  </si>
  <si>
    <t>ارائه مشاوره پزشکی به بیمار یا خانواده وی با صلاجیت حرفه‌‌ای (پزشک یا غیر پزشک) به صورت تلفنی حداقل 15 دقیقه</t>
  </si>
  <si>
    <t>ارزیابی آنلاین</t>
  </si>
  <si>
    <t>ارائه مشاوره پزشکی به بیمار یا خانواده وی با صلاجیت حرفه‌‌ای (پزشک یا غیر پزشک) به صورت آنلاین (ویدو کنفرانس) حداقل 15 دقیقه</t>
  </si>
  <si>
    <t>ارائه خدمات در منزل</t>
  </si>
  <si>
    <t>*+</t>
  </si>
  <si>
    <t>.ارائه خدمات درمانی در منزل برای کلان‌شهرها
(برای گزارش خدمات بالینی، تشخیصی، درمانی و توانبخشی در منزل به کدهای مربوط، مراجعه گردد.)(استفاده از این کد برای هر بار مراجعه فقط یک‌بار قابل محاسبه و گزارش می‌باشد.)
.برای سایر نقاط کشور تا (70%) (به استثنای شهرهای محروم (الف) و (ب) براساس فهرست شهرهای اعلامی وزارت بهداشت، درمان و آموزش پزشکی) این تعرفه قابل اخذ می‌باشد.
.برای شهرهای محروم (الف) و (ب) تا (50%) این تعرفه قابل اخذ می‌باشد.
.برای پزشک عمومی تا (80%) این تعرفه و برای کارشناسان پروانه‌دار تا (50%) این تعرفه قابل اخذ می‌باشد.</t>
  </si>
  <si>
    <t xml:space="preserve"> (برای گزارش خدمات بالینی، تشخیصی، درمانی و توانبخشی در منزل به کدهای مربوطه، مراجعه گردد) (استفاده از این کد برای هر بار مراجعه فقط یکبار قابل محاسبه و گزارش می‌باشد) </t>
  </si>
  <si>
    <t>خدمات پزشکی قانونی</t>
  </si>
  <si>
    <t xml:space="preserve">مشاوره و کارشناسی تخصصی پزشکی قانونی در مورد سقط جنین اعم از قانونی و جنایی، پیوند اعضاء، سلامت بکارت و سایر موارد </t>
  </si>
  <si>
    <t>واژن</t>
  </si>
  <si>
    <t>انسیزیون</t>
  </si>
  <si>
    <t>کولپوتومی؛ با اکسپلوراسیون</t>
  </si>
  <si>
    <t>کولپوتومی با درناژ آبسه لگنی</t>
  </si>
  <si>
    <t>کولپوسنتز (عمل مستقل)</t>
  </si>
  <si>
    <t>انسیزیون و درناژ هماتوم واژن؛ مامایی/بعد از زایمان</t>
  </si>
  <si>
    <t>انسیزیون و درناژ هماتوم واژن؛ غیرمامایی (برای مثال بعد از تروما، خونریزی خودبخود)</t>
  </si>
  <si>
    <t>تخریب</t>
  </si>
  <si>
    <t>تخریب ضایعات واژن؛ ساده یا وسیع (جراحی با لیزر، جراحی الکتریکی، جراحی کرایو و جراحی شیمیایی)</t>
  </si>
  <si>
    <t>بیوپسی مخاط واژن؛ ساده یا وسیع نیازمند بخیه (شامل کیست ها)</t>
  </si>
  <si>
    <t>واژینکتومی، برداشت ناقص یا کامل دیواره واژن</t>
  </si>
  <si>
    <t>واژینکتومی، برداشت ناقص دیواره واژن؛ با درآوردن بافت پاراواژینال (واژینکتومی رادیکال) با یا بدون لنفادنکتومی لگنی کامل دو طرفه و نمونه برداری از غدد لنفاوی پاراآئورتیک (بدخیمی‌های واژن)</t>
  </si>
  <si>
    <t>کولپوکلایزیس (عمل لفورت) به همراه پرینئورافی وسیع</t>
  </si>
  <si>
    <t xml:space="preserve">برداشتن سپتوم واژن </t>
  </si>
  <si>
    <t xml:space="preserve">برداشتن کیست یا تومور واژن </t>
  </si>
  <si>
    <t>واردکردن</t>
  </si>
  <si>
    <t>کارگذاری تاندم رحمی و یا اووئید داخل واژن برای براکی تراپی</t>
  </si>
  <si>
    <t xml:space="preserve"> (هزینه رادیولوژی به طور جداگانه قابل اخذ می‌باشد)</t>
  </si>
  <si>
    <t>کارگذاشتن پساری یا وسایل نگهدارنده دیگر داخل واژن یا کارگذاری دیافراگم یا سرویکال کاپ با دستور استفاده</t>
  </si>
  <si>
    <t>استفاده از هر نوع ماده یا پک هموستاتیک برای کنترل خونریزی تروماتیک یا خودبخودی واژینال، غیر مامایی (عمل مستقل)</t>
  </si>
  <si>
    <t>کولپورافی، بخیه جراحت واژن (غیر مامایی)</t>
  </si>
  <si>
    <t>کولپوپرینتورافی، بخیه جراحت واژن و یا پرینه (غیر مامایی)</t>
  </si>
  <si>
    <t>عمل جراحی پلاستیک روی اسفنگتر مجرای ادرار، از راه واژن (برای مثال پلیکاسیون مجرایی Kelly )</t>
  </si>
  <si>
    <t>ترمیم پلاستیک اورتروسل</t>
  </si>
  <si>
    <t>كولپورافي(ترمیم کمپارتمان) قدامي</t>
  </si>
  <si>
    <t xml:space="preserve">كولپورافي(ترمیم کمپارتمان) خلفي ترميم ركتوسل با يا بدون پرينورافي </t>
  </si>
  <si>
    <t>كولپورافي(ترمیم کمپارتمان) قدامي - خلفي توام</t>
  </si>
  <si>
    <t xml:space="preserve">کولپورافي(ترمیم کمپارتمان) قدامي - خلفي توام؛ با ترميم آنتروسل </t>
  </si>
  <si>
    <t>+</t>
  </si>
  <si>
    <t xml:space="preserve">کارگذاری مش یا پروتزهای دیگر برای ترمیم نقص کف لگن، هر دو طرف (جزء قدامی، خلفی)، دسترسی از طریق واژن </t>
  </si>
  <si>
    <t>ترمیم آنتروسل از راه واژن (عمل مستقل)</t>
  </si>
  <si>
    <t>ترمیم کمپارتمان قدامی با گرافت</t>
  </si>
  <si>
    <t>ترمیم آنتروسل از راه شکم (عمل مستقل)</t>
  </si>
  <si>
    <t>تثبیت لیگامان ساکرواسپینوس برای پرولاپس واژن (بی‌اختیاری ادراری)</t>
  </si>
  <si>
    <t>دسترسی از راه داخل پریتوئن (میورافی یوتروساکرال، لواتور)</t>
  </si>
  <si>
    <t>ترميم شکمي نقص پاراواژينال (شامل ترميم سيستوسل يا پرولاپس ناكامل واژن)</t>
  </si>
  <si>
    <t xml:space="preserve">ترميم پاراواژينال (شامل سیستوسل) و بي اختياري ادراری (مانند برچ یا مارشال مارچتی) از راه شکم </t>
  </si>
  <si>
    <t>درآوردن یا اصلاح اسلینگ برای بی اختیاری ناشی از افزایش فشار داخل شکم (برای مثال با فاشیا یا مواد سنتتیک)</t>
  </si>
  <si>
    <t>عمل جراحی اسلینگ برای بی‌اختیاری ادرار استرسی ناشی از افزایش فشار داخل شکم (برای مثال با فاشیا یا مواد سنتتیک TOT، TVT)</t>
  </si>
  <si>
    <t>ساخت واژن مصنوعی با یا بدون گرافت</t>
  </si>
  <si>
    <t xml:space="preserve"> (برای مشکلات دو جنسیتی، پوشش بیمه پایه منوط به داشتن مجوزهای قانونی خواهد بود)</t>
  </si>
  <si>
    <t>بستن فیستول رکتوواژینال از راه واژن یا مقعد یا از راه پرینه با بازسازی جسم پرینه با یا بدون پلیکاسیون لواتور</t>
  </si>
  <si>
    <t>بستن فیستول رکتوواژینال از راه شکم و یا همراه با کولوستومی</t>
  </si>
  <si>
    <t>بستن فیستول اورترو واژینال، با پیوند بولبوکاورنوس؛ بستن فیستول وزیکوواژینال با دسترسی از طریق واژن یا از راه واژن و مثانه</t>
  </si>
  <si>
    <t xml:space="preserve"> (برای سیستوستومی همزمان به کدهای500320-500335 رجوع کنید) (برای بستن فیستول از راه شکم از کد 500545 استفاده کنید) </t>
  </si>
  <si>
    <t xml:space="preserve">واژینوپلاستی برای دو جنسیتی </t>
  </si>
  <si>
    <t>(پوشش بیمه پایه منوط به داشتن مجوزهای قانونی خواهد بود)</t>
  </si>
  <si>
    <t>درمان آتروفی واژینال با لیزر</t>
  </si>
  <si>
    <t>3</t>
  </si>
  <si>
    <t>مانیپولاسیون</t>
  </si>
  <si>
    <t xml:space="preserve">دیلاتاسیون واژن زیر بیهوشی </t>
  </si>
  <si>
    <t>معاينه لگن زيربيهوشي (عمل مستقل)</t>
  </si>
  <si>
    <t>خروج جسم خارجی از واژن زیر بیهوشی (عمل مستقل)</t>
  </si>
  <si>
    <t>آندوسکوپی</t>
  </si>
  <si>
    <t xml:space="preserve">کولپوسکوپی تمام واژن با سرویکس؛ با یا بدون بیوپسی </t>
  </si>
  <si>
    <t xml:space="preserve">(برای مشاهده سرویکس و قسمت فوقانی واژن با کولپوسکوپ، از کد 501720 استفاده کنید) </t>
  </si>
  <si>
    <t>گردن رحم</t>
  </si>
  <si>
    <t xml:space="preserve"> کولپوسکوپی گردن رحم شامل قسمت انتهایی یا مجاور واژن؛ با بیوپسی گردن رحم و کورتاژ اندوسرویکال یا با بیوپسی‌های گردن رحم با بیوپسی(های) یا با مخروط برداری حلقه الکترود از گردن رحم </t>
  </si>
  <si>
    <t>كولپوپكسي (تعليق نوك واژن) يا ساکروکولپوپکسي(اتصال رحم يا سرويکس يا کاف از راه رتروپريتوئن به ساکروم) لاپاروسكوپي یا لاپاراتومی</t>
  </si>
  <si>
    <t>بیوپسی سرویکس، منفرد یا متعدد، یا اکسیزیون موضعیت ضایعه، با یا بدون فولگوراسیون (عمل مستقل)</t>
  </si>
  <si>
    <t>کورتاژ اندوسرویکال (به عنوان قسمتی از عمل دیلاتاسیون و کورتاژ انجام نشده باشد)</t>
  </si>
  <si>
    <t>کوتریزاسیون گردن رحم؛ الکتریکی یا حرارتی یا کرایوکوتری یا لیزر، برای بار اول یا تکراری</t>
  </si>
  <si>
    <t xml:space="preserve">مخروط برداری گردن رحم، با یا بدون فولگوراسیون، با یا بدون دیلاتاسیون و کورتاژ، با یا بدون ترمیم؛ با چاقو یا لیزر یا اکسیزیون با حلقه الکترود </t>
  </si>
  <si>
    <t>(به کد 501795 هم مراجعه گردد)</t>
  </si>
  <si>
    <t>تراکلکتومی (سرویسکتومی)، آمپوتاسیون گردن رحم (عمل مستقل)</t>
  </si>
  <si>
    <t xml:space="preserve">تراکلکتومی رادیکال با لنفادنکتومی کامل دو طرفه لگن و نمونه‌برداری از غدد لنفاوی پاراآئورتیک، با یا بدون درآوردن لوله(ها)، با یا بدون درآوردن تخمدان‌(ها) </t>
  </si>
  <si>
    <t>(برای هیسترکتومی رادیکال شکمی ازکد 501825 استفاده کنید)</t>
  </si>
  <si>
    <t>اکسیزیون استامپ گردن رحم از راه شکم یا با ترمیم کف لگن</t>
  </si>
  <si>
    <t>اكسيزيون استامپ گردن رحم، از راه واژن ( مانند عمل منچستر)</t>
  </si>
  <si>
    <t xml:space="preserve">اكسيزيون استامپ گردن رحم، از راه واژن ( مانند عمل منچستر) با ترمیم قدامی و یا خلفی یا با ترمیم آنتروسل </t>
  </si>
  <si>
    <t>(برای کارگذاری دستگاه داخل رحمی IUD از کد 501860 استفاده کنید)</t>
  </si>
  <si>
    <t>سرکلاژ گردن رحم، غیر مامایی</t>
  </si>
  <si>
    <t>تراکلورافی، ترمیم پلاستیک گردن رحم، از راه واژن</t>
  </si>
  <si>
    <t xml:space="preserve">دیلاتاسیون کانال گردن رحم به کمک ابزار (عمل مستقل) </t>
  </si>
  <si>
    <t>دیلاتاسیون و کورتاژ استامپ گردن رحم</t>
  </si>
  <si>
    <t>دیلاتاسیون و کورتاژ، تشخیصی یا درمانی، غیرمامایی</t>
  </si>
  <si>
    <t>میومکتومی اکسیزیون تومور فیبروئید رحم، با هر تعداد میوم داخل جداری، با هر وزنی از راه شکم</t>
  </si>
  <si>
    <t>میومکتومی، اکسیزیون تومور(های) فیبروئید رحم، یک تا چهار میوم داخل جداری، با هر وزنی با درآوردن میوم(های) سطحی؛ از راه واژن</t>
  </si>
  <si>
    <t>هیستروکتومی کامل یا ساب توتال از طریق شکم، با یا بدون دراوردن لوله‌ها و یا تخمدان ها؛ بدون کولپواورتروسیستوپکسی</t>
  </si>
  <si>
    <t>هيستركتومي كامل از طريق شکم، با يا بدون درآوردن لوله‌ها و يا تخمدان‌ها؛ با كولپواورتروسيستوپكسي (Burch)</t>
  </si>
  <si>
    <t>هیسترکتومی کامل از راه شکم، شامل واژینکتومی ناقص، با نمونه‌برداری غدد لنفاوی پاراآئورتیک و لگنی، با یا بدون درآوردن لوله (ها)، با یا بدون درآوردن تخمدان(ها)</t>
  </si>
  <si>
    <t>هیسترکتومی رادیکال از راه شکم، با لنفادنکتومی لگنی کامل دو طرفه و نمونه‌برداری غدد لنفاوی پاراآئروتیک، با یا بدون درآوردن لوله (ها)، با یا بدون درآوردن تخمدان(ها)</t>
  </si>
  <si>
    <t xml:space="preserve"> (برای هیسترکتومی رادیکال همراه با تغییر مکان تخمدان ها، از کد 502015 نیز استفاده کنید)</t>
  </si>
  <si>
    <t xml:space="preserve">تخلیه لگنی برای بدخیمی های ژنیکولوژیک، با هیسترکتومی کامل یا سرویسکتومی، با یا بدون درآوردن لوله(ها)، با یا بدون درآوردن تخمدان(ها)، با درآوردن مثانه و پیوند حالب و یا رزکسیون ابدومینوپرینئال رکتوم و کولون و کولوستومی، یا هر نوع ترکیبی از اعمال فوق </t>
  </si>
  <si>
    <t>جراحی لاپاراسکوپی اندومتریوز پیشرفته (DIE) شامل آزاد سازی حالب، رحم، مثانه و تخمدانها و عصب ساکرال و کوتر تمام نقاط اندومتریوزی و آزاد سازی و برداشتن کیست اندومتریوزی با یا بدون آزادسازی روده</t>
  </si>
  <si>
    <t>هیستروکتومی کامل یا ناقص از طریق واژن، با یا بدون درآوردن لوله‌ها و یا تخمدان‌ها با یا بدون ترمیم آنتروسل با یا بدون کولپواورتروسیستوپکسی (برای مثال Pereyra, Krantz Marshall-Marchetti) با یا بدون کنترل آندوسکوپیک</t>
  </si>
  <si>
    <t>هیسترکتومی واژنیال، رادیکال (عمل Schauta)</t>
  </si>
  <si>
    <t>هیسترکتومی واژینال با ترمیم کمپارتمان‌های قدامی، خلفی(با و بدون گرافت) با ترمیم انتروسل با ترمیم پرینه</t>
  </si>
  <si>
    <t>تلقیح منی به روش مصنوعی؛ داخل سرویکس یا داخل رحم</t>
  </si>
  <si>
    <t>شستشوی اسپرم برای تلقیح منی به طور مصنوعی</t>
  </si>
  <si>
    <t xml:space="preserve">کاتتریزاسیون و استفاده از سالین یا مواد حاجب برای سونوهیستروگرافی با تزریق سالین یا هیستروسالپنگوگرافی </t>
  </si>
  <si>
    <t>(هزینه رادیولوژی به صورت جداگانه محاسبه می‌گردد)</t>
  </si>
  <si>
    <t>*</t>
  </si>
  <si>
    <t xml:space="preserve">گذاشتن کاتتر لوله فالوپ از طریق گردن رحم برای تشخیص و یا بازکردن مجدد (به هر روش)، با یا بدون هیستروسالپنگوگرافی </t>
  </si>
  <si>
    <t xml:space="preserve">کارگذاری کپسول هایمن برای براکی تراپی بالینی </t>
  </si>
  <si>
    <t xml:space="preserve">کروموتوباسیون لوله رحم، شامل مواد </t>
  </si>
  <si>
    <t xml:space="preserve">تخریب اندومتر، ترمال، بدون راهنمایی هیستروسکوپ </t>
  </si>
  <si>
    <t xml:space="preserve">(برای روش هیستروسکوپ از کد 501940 استفاده نمایید) </t>
  </si>
  <si>
    <t xml:space="preserve">حذف بافت اندومتر به وسیله گرایو یا بالون تحت هدایت سونوگرافی شامل کورتاژ، در صورت انجام </t>
  </si>
  <si>
    <t>تعلیق رحم با یا بدون کوتاه کردن لیگامان‌های گرد، با یا بدون کوتاه کردن لیگامان‌های خاجی رحمی یا ساسپنشن رحمی ‌(عمل مستقل)</t>
  </si>
  <si>
    <t xml:space="preserve">تعلیق رحم با یا بدون کوتاه کردن لیگامان‌های گرد، با سمپاتکتومی پره ساکرال </t>
  </si>
  <si>
    <t>هیسترورافی، ترمیم رحم پاره شده (غیر مامایی)</t>
  </si>
  <si>
    <t>هیستروپلاستی، ترمیم آئومالی رحم (نوع Strassman)</t>
  </si>
  <si>
    <t xml:space="preserve"> ( برای ترمیم فیستول مثانه به رحم از کد 500550 استفاده کنید)</t>
  </si>
  <si>
    <t>هیستروسکوپی</t>
  </si>
  <si>
    <t>هیستروسکوپی تشخیصی (عمل مستقل)</t>
  </si>
  <si>
    <t>واژینوسکوپی تشخیصی در افراد ویرجین (عمل مستقل)</t>
  </si>
  <si>
    <t>هیستروسکوپی جراحی با نمونه‌گیری از اندومتر و یا پولیپکتومی با یا بدون دیلاتاسیون و کورتاژ</t>
  </si>
  <si>
    <t>هیستروسکوپی جراحی با آزادسازی چسبندگی‌های داخل رحمی (به هر روش) و یا با درآوردن جسم خارجی کاشته شده و یا با تخریب اندومتر (برای مثال رزکسیون اندومتر، حذف با جراحی الکتریکی، حذف گرمایی)</t>
  </si>
  <si>
    <t>هیستروسکوپی جراحی با قطع یا درآوردن سپتوم داخل رحمی (به هر روش)</t>
  </si>
  <si>
    <t>هیستروسکوپی جراحی با درآوردن لیومیوما</t>
  </si>
  <si>
    <t>لوله‌های رحمی/تخمدان</t>
  </si>
  <si>
    <t>بستن یا قطع لوله(های) فالوپ از راه شکم یا واژن، یک یا دو طرفه یا در طی همان بستری شدن</t>
  </si>
  <si>
    <t xml:space="preserve">بستن یا قطع لوله(های) فالوپ وقتی که در زمان سزارین یا جراحی داخل شکمی انجام شود (نه به عنوان عمل مستقل) </t>
  </si>
  <si>
    <t xml:space="preserve">بستن یا انسداد لوله(های) فالوپ با استفاده از وسیله مخصوص (برای مثال نوار، گیره، حلقه فالوپ) از راه واژن یا سوپراپوبیک </t>
  </si>
  <si>
    <t>سالپنژکتومی یا سالپنگواوفورکتومی، کامل یا ناقص، یک یا دو طرفه (عمل مستقل)</t>
  </si>
  <si>
    <t xml:space="preserve">آزادسازی چسبندگیها (سالپنژیولیز، اوواریولیز) </t>
  </si>
  <si>
    <t xml:space="preserve">(برای اکسیزیون یا تخریب اندومتریوما به روش جراحی باز، به کد 402030 رجوع کنید ) </t>
  </si>
  <si>
    <t>توبوپلاستی برای مثال آناستوموز لوله به لوله یا کاشت لوله‌ها در جدار رحم</t>
  </si>
  <si>
    <t>فیمبریوپلاستی</t>
  </si>
  <si>
    <t xml:space="preserve">سالپنگوستومی (سالپنگونئوستومی) </t>
  </si>
  <si>
    <t>تخمدان</t>
  </si>
  <si>
    <t>درناژ کیست(های) تخمدان، یک یا دو طرفه(عمل مستقل)، از راه واژن یا شکم</t>
  </si>
  <si>
    <t>درناژ آبسه تخمدان؛ از راه واژن یا شکم</t>
  </si>
  <si>
    <t>درناژ آبسه لگنی از راه واژن یا از راه مقعد، از طریق پوست (برای مثال آبسه تخمدانی یا پری کولیک)</t>
  </si>
  <si>
    <t xml:space="preserve"> (هزینه رادیولوژی به طور جداگانه محاسبه می‌گردد)</t>
  </si>
  <si>
    <t>تغییر محل و موقعیت تخمدان(ها)</t>
  </si>
  <si>
    <t>بیوپسی تخمدان، یک یا دو طرفه (عمل مستقل)</t>
  </si>
  <si>
    <t>رزکسیون گوه‌ای یا برش دو قطعه ای تخمدان، یک یا دو طرفه</t>
  </si>
  <si>
    <t>سیستکتومی تخمدان، یک یا دو طرفه</t>
  </si>
  <si>
    <t>اوفورکتومی ناقص یا کامل، یک یا دو طرفه</t>
  </si>
  <si>
    <t>اوفورکتومی یا رزکسیون (اولیه) بدخیمی تخمدان، لوله رحم یا بدخیمی اولیه پریتوئن با سالپنگواوفورکتومی دو طرفه و امنتکتومی</t>
  </si>
  <si>
    <t xml:space="preserve">اوفورکتومی یا رزکسیون (اولیه) بدخیمی تخمدان، لوله رحم یا بدخیمی اولیه پریتوئن با هیسترکتومی کامل شکمی، لنفادنکتومی لگنی و پاراآئورتیک محدود یا با دیکسیون رادیکال برای کاهش حجم </t>
  </si>
  <si>
    <t>سالپنگواوفورکتومی دو طرفه، ‌با امنتکتومی و هیسترکتومی کامل شکمی و دیسکسیون رادیکال برای کاهش حجم؛ با لنفادنکتومی لگنی و لنفادنکتومی محدود پاراآئورتیک</t>
  </si>
  <si>
    <t xml:space="preserve">للاپاراتومی برای مرحله‌بندی یا مرحله‌بندی مجدد بدخیمیهای تخمدان، لوله رحم یا بدخیمی اولیه پریتوئن (دیدن مجدد)، با یا بدون امنتکتومی، شستشوی پریتوئن،‌ بیوپسی پریتوئن شکمی یا لگنی،‌ بررسی دیافراگم با لنفادنکتومی لگنی و پاراآئورتیک محدود </t>
  </si>
  <si>
    <t>خدمات نازایی (ناباروری) شامل لقاح در آزمایشگاه</t>
  </si>
  <si>
    <t xml:space="preserve">پونكسيون فوليكول به منظور دسترسي به اووسيت، ‌با هر روش </t>
  </si>
  <si>
    <t>(هزینه رادیولوژی به طور جداگانه محاسبه می‌گردد)</t>
  </si>
  <si>
    <t>انتقال جنین به داخل رحم</t>
  </si>
  <si>
    <t xml:space="preserve">انتقال گامت،‌ زيگوت يا جنين به داخل لوله‌هاي رحمي با روش لاپاراسکوپی </t>
  </si>
  <si>
    <t xml:space="preserve">میکرواینجکشن (ICSI) شامل پانكچر، مراحل آزمایشگاه جنین‌شناسی، تزریق اسپرم به داخل تخمک و کشت جنین و انتقال </t>
  </si>
  <si>
    <t xml:space="preserve">(هزینه مراحل آماده‌سازی بیمار تا مرحله پانكچر، فریز و ذخیره سازی تخمک یا جنین و هزینه دارو و لوازم مصرفی به طور جداگانه قابل اخذ می‌باشد) </t>
  </si>
  <si>
    <t>ارزش تام 6 واحد</t>
  </si>
  <si>
    <t>لقاح آزمایشگاهی (IVF) شامل پانكچر، مراحل آزمایشگاه جنین‌شناسی و انتقال</t>
  </si>
  <si>
    <t xml:space="preserve"> (هزینه مراحل آماده‌سازی بیمار تا مرحله پانكچر، فریز و ذخیره سازی تخمک یا جنین و هزینه دارو و لوازم مصرفی به طور جداگانه قابل اخذ می‌باشد) </t>
  </si>
  <si>
    <t xml:space="preserve">لقاح داخل رحمی (IUI) شامل نمونه‌گیری اسپرم، مراحل آزمایشگاهی و تلقیح </t>
  </si>
  <si>
    <t>(در صورت استفاده از روش وکیوم برای نمونه گیری، هزینه به طور جداگانه اخذ می‌گردد) (هزینه دارو و لوازم مصرفی به طور جداگانه قابل اخذ می‌باشد)</t>
  </si>
  <si>
    <t xml:space="preserve">انتقال جنین یا تخمک به داخل لوله رحم (ZIFT یا GIFT) شامل پانچر، مراحل آزمایشگاه جنین شناسی و انتقال با لاپاراسکوپ </t>
  </si>
  <si>
    <t>استحصال اسپرم از بافت بیضه (TESE)</t>
  </si>
  <si>
    <t>12</t>
  </si>
  <si>
    <t>6</t>
  </si>
  <si>
    <t>4</t>
  </si>
  <si>
    <t>استحصال اسپرم از بافت بیضه به روش میکروسکوپی (Micro TESE)</t>
  </si>
  <si>
    <t>23</t>
  </si>
  <si>
    <t>7</t>
  </si>
  <si>
    <t/>
  </si>
  <si>
    <t>آمينوسنتز (هزينه راديولوژی جداگانه قابل محاسبه نمی‌باشد)</t>
  </si>
  <si>
    <t xml:space="preserve">کوردوسنتز- نمونه برداری از کوريون </t>
  </si>
  <si>
    <t>(هزينه راديولوژی جداگانه قابل محاسبه نمی‌باشد)</t>
  </si>
  <si>
    <t>آزمون استرس جنین با انقباض رحم</t>
  </si>
  <si>
    <t xml:space="preserve">مانیتورینگ انقباض های رحم (TOCO) </t>
  </si>
  <si>
    <t>(اين کد با کدهاي 502155، 502160 و502170 گزارش نگردد)</t>
  </si>
  <si>
    <t>نمونه برداری از خون پوست سر جنین</t>
  </si>
  <si>
    <t>تزریق به داخل مایع آمنیوتیک از راه شکم، شامل راهنمایی با اولتراسوند</t>
  </si>
  <si>
    <t>انسداد بند ناف جنین، شامل راهنمایی با اولتراسوند</t>
  </si>
  <si>
    <t>درناژ مایع جنینی (برای مثال وزیکوسنتز، توراکوسنتز، پاراسنتز)، شامل هدایت با اولتراسوند</t>
  </si>
  <si>
    <t>گذاشتن شنت جنینی، شامل هدایت اولتراسونیک</t>
  </si>
  <si>
    <t xml:space="preserve">هیستروتومی، شکمی (برای مثال برای مول هیداتیدفرم، سقط) </t>
  </si>
  <si>
    <t>(هر گاه بستن لوله‌های رحمی همزمان با هیستروتومی انجام گیرد، از کد 501960 علاوه بر کد 502120 استفاده کنید)</t>
  </si>
  <si>
    <t>درمان حاملگی نابجا لوله‌ای، تخمدانی، شکمی با یا بدون سالپنژکتومی، با یا بدون اوفارکتومی</t>
  </si>
  <si>
    <t>درمان حاملگی نابجا در گردن رحم، با تخلیه</t>
  </si>
  <si>
    <t>وارد کردن دیلاتاتور گردن رحمی (برای مثال لامیناریا، پروستاگلاندین) (عمل مستقل)</t>
  </si>
  <si>
    <t>اپیزیوتومی یا ترمیم واژن، به وسیله شخصی غیر از پزشک مسئول</t>
  </si>
  <si>
    <t>سرکلاژ گردن رحم در طی حاملگی؛ از راه واژن و یا شکم ( شیرودکا یا لش)</t>
  </si>
  <si>
    <t>هیسترورافی رحم پاره شده</t>
  </si>
  <si>
    <t>زایمان واژینال، مراقبت‌های قبل و بعد از زایمان</t>
  </si>
  <si>
    <t>مراقبت مامایی روتین، شامل مراقبت قبل و بعد از زایمان، زایمان واژینال (با یا بدون اپیزیوتومی و یا بدون فورسپس و واکیوم) به هر روش</t>
  </si>
  <si>
    <t xml:space="preserve">زایمان بی درد با روش بیهوشی اپیدورال و اسپینال شامل مراقبت مامایی روتین، مراقبت قبل و بعد از زایمان، زایمان واژینال به هر روش (با یا بدون اپیزیوتومی و با یا بدون فورسپس و واکیوم) </t>
  </si>
  <si>
    <t>ارزش تام 25 واحد</t>
  </si>
  <si>
    <t>زايمان بي درد با سایر روشهای بیهوشی مانند آنتونکس شامل مراقبت مامايي روتين، مراقبت قبل و بعد از زايمان، زايمان واژينال به هر روش (با يا بدون اپيزيوتومي و با يا بدون فورسپس و واکيوم)</t>
  </si>
  <si>
    <t>ارزش تام 10 واحد</t>
  </si>
  <si>
    <t>زایمان متعدد (چند قلویی)</t>
  </si>
  <si>
    <t>زایمان متعدد (چند قلویی) بی درد با روش بیهوشی اپیدورال و اسپینال</t>
  </si>
  <si>
    <t>زایمان متعدد (چند قلویی) بی دردبا سایر روشهای بیهوشی مانند آنتونکس</t>
  </si>
  <si>
    <t xml:space="preserve">چرخش خارجی سر، با یا بدون توکولیز </t>
  </si>
  <si>
    <t>(در زایمان سفالیک قابل گزارش نمی‌باشد)</t>
  </si>
  <si>
    <t>زایمان سزارین</t>
  </si>
  <si>
    <t>مراقبت روتین مامایی، شامل قبل از زایمان، زایمان سزارین و مراقبت بعد از سزارین</t>
  </si>
  <si>
    <t>سزارین اکرتا، پرکرتا و اینکرتا همراه با هیسترکتومی</t>
  </si>
  <si>
    <t>هیسترکتومی توتال یا ساب توتال بعد از زایمان سزارین</t>
  </si>
  <si>
    <t>زایمان واژینال بعد از زایمان قبلی سزارین</t>
  </si>
  <si>
    <t>زایمان واژینال متعاقب زایمان سزارین قبلی (فقط برای موارد با سابقه یک‌بار سزارین) یا VBAC شامل مراقبت روتین مامایی شامل قبل از زایمان، زایمان واژینال (با یا بدون اپیزیوتومی و یا فورسپس) و مراقبت بعد از زایمان</t>
  </si>
  <si>
    <t>زایمان واژینال متعاقب زایمان سزارین قبلی به روش بی دردی (فقط برای موارد با سابقه یک‌بار سزارین) یا VBAC شامل مراقبت روتین مامایی شامل قبل از زایمان، زایمان واژینال (با یا بدون اپیزیوتومی و یا فورسپس) و مراقبت بعد از زایمان</t>
  </si>
  <si>
    <t>ارزش تام 27 واحد</t>
  </si>
  <si>
    <t>سقط</t>
  </si>
  <si>
    <t>درمان سقط ناکامل؛ در هر تریمستر، به کمک جراحی یا درمان سقط فراموش شده، به کمک جراحی؛ سه ماهه اول یا سه ماهه دوم</t>
  </si>
  <si>
    <t>درمان سقط عفونی به کمک جراحی یا هر گونه سقط القایی و تخلیه‌ای در سه ماهه دوم بارداری با یا بدون مصرف دارو ( پروستاگلاندین) و یا وسیله (لامیناریا) با یا بدون کورتاژ شامل بستری در بیمارستان و ویزیت‌ها، زایمان جنین و جفت و پرده ها با دیلاتاسیون و کوتاژ و یا تخلیه</t>
  </si>
  <si>
    <t xml:space="preserve">سقط القایی به وسیله دیلاتاسیون و کورتاژ </t>
  </si>
  <si>
    <t xml:space="preserve">سسقط القایی با هیستروتومی </t>
  </si>
  <si>
    <t>(وقتی که اقدام برای تخلیه با تزریق داخل مایع آمنیوتیک موفق نشده باشد یا وقتی که اقدام برای تخلیه با کمک دارو موفق نشده باشد) (برای وارد کردن دیلاتاتور سرویکس از کد 502135 استفاده کنید) (پوشش بیمه پایه منوط به داشتن مجوزهای قانونی خواهد بود)</t>
  </si>
  <si>
    <t>سقط القایی با دارو در 3 ماه اول با هر تعداد استعمال دارو</t>
  </si>
  <si>
    <t>دیگر اعمال</t>
  </si>
  <si>
    <t>کاهش تعداد جنین‌ها در حاملگی چند جنینی، جنین اول</t>
  </si>
  <si>
    <t xml:space="preserve">کاهش تعداد جنین‌ها در حاملگی چند جنینی به ازای هر جنین اضافه </t>
  </si>
  <si>
    <t>تخلیه رحم و کورتاژ برای مول هیداتید فرم</t>
  </si>
  <si>
    <t>درآوردن بخیه سرکلاژ تحت بیهوشی (به جز بیحسی موضعی)</t>
  </si>
  <si>
    <t xml:space="preserve">کوراژ به هر روش (عمل مستقل) </t>
  </si>
  <si>
    <t>(این کد با کدهای مربوط با زایمان قابل گزارش و اخذ نمی‌باشد)</t>
  </si>
  <si>
    <t>اسماعیل اسدی : اداره اقتصاد درمان معاونت درمان، دانشکده علوم پزشکی تربت جام</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</si>
</sst>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_ر_ي_ا_ل_ ;_ * #,##0.00\-_ر_ي_ا_ل_ ;_ * &quot;-&quot;??_-_ر_ي_ا_ل_ ;_ @_ "/>
    <numFmt numFmtId="164" formatCode="_ * #,##0_-_ر_ي_ا_ل_ ;_ * #,##0\-_ر_ي_ا_ل_ ;_ * &quot;-&quot;??_-_ر_ي_ا_ل_ ;_ @_ "/>
  </numFmts>
  <fonts count="10" x14ac:knownFonts="1">
    <font>
      <sz val="11"/>
      <color theme="1"/>
      <name val="Arial"/>
      <family val="2"/>
      <charset val="178"/>
      <scheme val="minor"/>
    </font>
    <font>
      <sz val="11"/>
      <color theme="1"/>
      <name val="Arial"/>
      <family val="2"/>
      <charset val="178"/>
      <scheme val="minor"/>
    </font>
    <font>
      <sz val="18"/>
      <color theme="1"/>
      <name val="Arial"/>
      <family val="2"/>
      <charset val="178"/>
      <scheme val="minor"/>
    </font>
    <font>
      <b/>
      <sz val="12"/>
      <color theme="1"/>
      <name val="B Nazanin"/>
      <charset val="178"/>
    </font>
    <font>
      <sz val="11"/>
      <color theme="1"/>
      <name val="B Titr"/>
      <charset val="178"/>
    </font>
    <font>
      <sz val="10"/>
      <name val="Arial"/>
      <family val="2"/>
    </font>
    <font>
      <sz val="12"/>
      <color theme="1"/>
      <name val="B Nazanin"/>
      <charset val="178"/>
    </font>
    <font>
      <sz val="12"/>
      <color theme="0"/>
      <name val="B Lotus"/>
      <charset val="178"/>
    </font>
    <font>
      <sz val="12"/>
      <color theme="1"/>
      <name val="B Lotus"/>
      <charset val="178"/>
    </font>
    <font>
      <sz val="14"/>
      <color theme="1"/>
      <name val="Arial"/>
      <family val="2"/>
      <charset val="178"/>
      <scheme val="minor"/>
    </font>
  </fonts>
  <fills count="14">
    <fill>
      <patternFill patternType="none"/>
    </fill>
    <fill>
      <patternFill patternType="gray125"/>
    </fill>
    <fill>
      <patternFill patternType="solid">
        <fgColor rgb="FF00B0F0"/>
        <bgColor indexed="64"/>
      </patternFill>
    </fill>
    <fill>
      <patternFill patternType="solid">
        <fgColor rgb="FFEC44E4"/>
        <bgColor indexed="64"/>
      </patternFill>
    </fill>
    <fill>
      <patternFill patternType="solid">
        <fgColor rgb="FFFFFF00"/>
        <bgColor indexed="64"/>
      </patternFill>
    </fill>
    <fill>
      <patternFill patternType="solid">
        <fgColor theme="1"/>
        <bgColor indexed="64"/>
      </patternFill>
    </fill>
    <fill>
      <patternFill patternType="solid">
        <fgColor theme="3"/>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rgb="FF002060"/>
        <bgColor indexed="64"/>
      </patternFill>
    </fill>
    <fill>
      <patternFill patternType="solid">
        <fgColor theme="9"/>
        <bgColor indexed="64"/>
      </patternFill>
    </fill>
  </fills>
  <borders count="6">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5" fillId="0" borderId="0"/>
  </cellStyleXfs>
  <cellXfs count="36">
    <xf numFmtId="0" fontId="0" fillId="0" borderId="0" xfId="0"/>
    <xf numFmtId="0" fontId="2" fillId="2"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164" fontId="3" fillId="0" borderId="2" xfId="1" applyNumberFormat="1" applyFont="1" applyFill="1" applyBorder="1" applyAlignment="1">
      <alignment horizontal="center" vertical="center" readingOrder="2"/>
    </xf>
    <xf numFmtId="0" fontId="4" fillId="3" borderId="3" xfId="0" applyFont="1" applyFill="1" applyBorder="1" applyAlignment="1">
      <alignment horizontal="center" vertical="center" wrapText="1"/>
    </xf>
    <xf numFmtId="164" fontId="3" fillId="3" borderId="3" xfId="1" applyNumberFormat="1" applyFont="1" applyFill="1" applyBorder="1" applyAlignment="1">
      <alignment horizontal="center" vertical="center" readingOrder="2"/>
    </xf>
    <xf numFmtId="0" fontId="0" fillId="3" borderId="4" xfId="0" applyFill="1" applyBorder="1"/>
    <xf numFmtId="0" fontId="0" fillId="3" borderId="3" xfId="0" applyFill="1" applyBorder="1"/>
    <xf numFmtId="0" fontId="4" fillId="4" borderId="3" xfId="0" applyFont="1" applyFill="1" applyBorder="1" applyAlignment="1">
      <alignment horizontal="center" vertical="center" wrapText="1"/>
    </xf>
    <xf numFmtId="164" fontId="3" fillId="4" borderId="3" xfId="1" applyNumberFormat="1" applyFont="1" applyFill="1" applyBorder="1" applyAlignment="1">
      <alignment horizontal="center" vertical="center" readingOrder="2"/>
    </xf>
    <xf numFmtId="0" fontId="0" fillId="0" borderId="0" xfId="0" applyBorder="1"/>
    <xf numFmtId="0" fontId="4" fillId="4" borderId="2" xfId="0" applyFont="1" applyFill="1" applyBorder="1" applyAlignment="1">
      <alignment horizontal="center" vertical="center" wrapText="1"/>
    </xf>
    <xf numFmtId="164" fontId="3" fillId="4" borderId="2" xfId="1" applyNumberFormat="1" applyFont="1" applyFill="1" applyBorder="1" applyAlignment="1">
      <alignment horizontal="center" vertical="center" readingOrder="2"/>
    </xf>
    <xf numFmtId="0" fontId="0" fillId="0" borderId="3" xfId="0" applyBorder="1"/>
    <xf numFmtId="0" fontId="0" fillId="4" borderId="0" xfId="0" applyFill="1"/>
    <xf numFmtId="0" fontId="0" fillId="5" borderId="0" xfId="0" applyFill="1"/>
    <xf numFmtId="0" fontId="0" fillId="6" borderId="0" xfId="0" applyFill="1"/>
    <xf numFmtId="0" fontId="0" fillId="7" borderId="0" xfId="0" applyFill="1"/>
    <xf numFmtId="0" fontId="0" fillId="8" borderId="0" xfId="0" applyFill="1"/>
    <xf numFmtId="0" fontId="0" fillId="9" borderId="0" xfId="0" applyFill="1"/>
    <xf numFmtId="0" fontId="0" fillId="10" borderId="0" xfId="0" applyFill="1"/>
    <xf numFmtId="0" fontId="0" fillId="11" borderId="0" xfId="0" applyFill="1"/>
    <xf numFmtId="0" fontId="0" fillId="12" borderId="0" xfId="0" applyFill="1"/>
    <xf numFmtId="0" fontId="0" fillId="13" borderId="0" xfId="0" applyFill="1"/>
    <xf numFmtId="1" fontId="3" fillId="8" borderId="3" xfId="2" applyNumberFormat="1" applyFont="1" applyFill="1" applyBorder="1" applyAlignment="1">
      <alignment horizontal="center" vertical="center" wrapText="1" readingOrder="2"/>
    </xf>
    <xf numFmtId="0" fontId="6" fillId="8" borderId="3"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3" fillId="8" borderId="3" xfId="2" applyNumberFormat="1" applyFont="1" applyFill="1" applyBorder="1" applyAlignment="1">
      <alignment horizontal="right" vertical="center" wrapText="1" readingOrder="2"/>
    </xf>
    <xf numFmtId="49" fontId="3" fillId="8" borderId="3" xfId="2" applyNumberFormat="1" applyFont="1" applyFill="1" applyBorder="1" applyAlignment="1">
      <alignment horizontal="center" vertical="center" readingOrder="2"/>
    </xf>
    <xf numFmtId="49" fontId="3" fillId="8" borderId="5" xfId="2" applyNumberFormat="1" applyFont="1" applyFill="1" applyBorder="1" applyAlignment="1">
      <alignment horizontal="center" vertical="center" readingOrder="2"/>
    </xf>
    <xf numFmtId="164" fontId="3" fillId="8" borderId="3" xfId="1" applyNumberFormat="1" applyFont="1" applyFill="1" applyBorder="1" applyAlignment="1">
      <alignment horizontal="center" vertical="center" readingOrder="2"/>
    </xf>
    <xf numFmtId="1" fontId="3" fillId="8" borderId="3" xfId="0" applyNumberFormat="1" applyFont="1" applyFill="1" applyBorder="1" applyAlignment="1">
      <alignment horizontal="center" vertical="center" wrapText="1" readingOrder="2"/>
    </xf>
    <xf numFmtId="0" fontId="3" fillId="8" borderId="3" xfId="0" applyFont="1" applyFill="1" applyBorder="1" applyAlignment="1">
      <alignment horizontal="right" vertical="center" wrapText="1" readingOrder="2"/>
    </xf>
    <xf numFmtId="49" fontId="3" fillId="8" borderId="3" xfId="0" applyNumberFormat="1" applyFont="1" applyFill="1" applyBorder="1" applyAlignment="1">
      <alignment horizontal="center" vertical="center" readingOrder="2"/>
    </xf>
    <xf numFmtId="0" fontId="8" fillId="8" borderId="3" xfId="0" applyFont="1" applyFill="1" applyBorder="1" applyAlignment="1">
      <alignment horizontal="center" vertical="center" wrapText="1"/>
    </xf>
    <xf numFmtId="0" fontId="9" fillId="7" borderId="0" xfId="0" applyFont="1" applyFill="1" applyBorder="1" applyAlignment="1">
      <alignment horizontal="center" vertical="center"/>
    </xf>
  </cellXfs>
  <cellStyles count="3">
    <cellStyle name="Comma" xfId="1" builtinId="3"/>
    <cellStyle name="Normal" xfId="0" builtinId="0"/>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8"/>
  <sheetViews>
    <sheetView rightToLeft="1" tabSelected="1" workbookViewId="0">
      <selection activeCell="D4" sqref="D4"/>
    </sheetView>
  </sheetViews>
  <sheetFormatPr defaultColWidth="15.125" defaultRowHeight="14.25" x14ac:dyDescent="0.2"/>
  <cols>
    <col min="7" max="7" width="16.25" customWidth="1"/>
    <col min="18" max="18" width="21.875" customWidth="1"/>
    <col min="19" max="19" width="22.625" customWidth="1"/>
    <col min="20" max="20" width="20.875" customWidth="1"/>
  </cols>
  <sheetData>
    <row r="1" spans="1:21" ht="43.5" customHeight="1" x14ac:dyDescent="0.2">
      <c r="A1" s="1" t="s">
        <v>0</v>
      </c>
      <c r="B1" s="1"/>
      <c r="C1" s="1"/>
      <c r="D1" s="1"/>
      <c r="E1" s="1"/>
      <c r="F1" s="1"/>
      <c r="G1" s="1"/>
      <c r="H1" s="1"/>
      <c r="I1" s="1"/>
      <c r="J1" s="1"/>
      <c r="K1" s="1"/>
      <c r="L1" s="1"/>
      <c r="M1" s="1"/>
      <c r="N1" s="1"/>
      <c r="O1" s="2"/>
      <c r="P1" s="3"/>
      <c r="Q1" s="3"/>
      <c r="R1" s="3"/>
      <c r="S1" s="3"/>
      <c r="T1" s="3"/>
    </row>
    <row r="2" spans="1:21" s="7" customFormat="1" ht="43.5" customHeight="1" x14ac:dyDescent="0.2">
      <c r="A2" s="4" t="s">
        <v>1</v>
      </c>
      <c r="B2" s="4" t="s">
        <v>2</v>
      </c>
      <c r="C2" s="4" t="s">
        <v>3</v>
      </c>
      <c r="D2" s="4" t="s">
        <v>4</v>
      </c>
      <c r="E2" s="4" t="s">
        <v>5</v>
      </c>
      <c r="F2" s="4" t="s">
        <v>6</v>
      </c>
      <c r="G2" s="4" t="s">
        <v>7</v>
      </c>
      <c r="H2" s="4" t="s">
        <v>8</v>
      </c>
      <c r="I2" s="4" t="s">
        <v>9</v>
      </c>
      <c r="J2" s="4" t="s">
        <v>10</v>
      </c>
      <c r="K2" s="4" t="s">
        <v>11</v>
      </c>
      <c r="L2" s="5" t="s">
        <v>12</v>
      </c>
      <c r="M2" s="5" t="s">
        <v>13</v>
      </c>
      <c r="N2" s="5" t="s">
        <v>14</v>
      </c>
      <c r="O2" s="5" t="s">
        <v>15</v>
      </c>
      <c r="P2" s="5" t="s">
        <v>16</v>
      </c>
      <c r="Q2" s="5" t="s">
        <v>17</v>
      </c>
      <c r="R2" s="5" t="s">
        <v>18</v>
      </c>
      <c r="S2" s="5" t="s">
        <v>19</v>
      </c>
      <c r="T2" s="5" t="s">
        <v>20</v>
      </c>
      <c r="U2" s="6"/>
    </row>
    <row r="3" spans="1:21" s="10" customFormat="1" ht="43.5" customHeight="1" x14ac:dyDescent="0.2">
      <c r="A3" s="8">
        <v>500860</v>
      </c>
      <c r="B3" s="8" t="s">
        <v>21</v>
      </c>
      <c r="C3" s="8" t="s">
        <v>22</v>
      </c>
      <c r="D3" s="8" t="s">
        <v>23</v>
      </c>
      <c r="E3" s="8">
        <v>0</v>
      </c>
      <c r="F3" s="8" t="s">
        <v>24</v>
      </c>
      <c r="G3" s="8"/>
      <c r="H3" s="8">
        <v>38.5</v>
      </c>
      <c r="I3" s="8">
        <v>38.5</v>
      </c>
      <c r="J3" s="8"/>
      <c r="K3" s="8">
        <v>5</v>
      </c>
      <c r="L3" s="9">
        <v>5736500</v>
      </c>
      <c r="M3" s="9">
        <v>22368500</v>
      </c>
      <c r="N3" s="9">
        <v>4015549.9999999995</v>
      </c>
      <c r="O3" s="9">
        <v>1720950.0000000005</v>
      </c>
      <c r="P3" s="9">
        <v>4015549.9999999995</v>
      </c>
      <c r="Q3" s="9">
        <v>18352950</v>
      </c>
      <c r="R3" s="9">
        <v>22368500</v>
      </c>
      <c r="S3" s="9">
        <v>4015549.9999999995</v>
      </c>
      <c r="T3" s="9">
        <v>18352950</v>
      </c>
    </row>
    <row r="4" spans="1:21" s="10" customFormat="1" ht="43.5" customHeight="1" x14ac:dyDescent="0.2">
      <c r="A4" s="8">
        <v>500865</v>
      </c>
      <c r="B4" s="8" t="s">
        <v>21</v>
      </c>
      <c r="C4" s="8" t="s">
        <v>22</v>
      </c>
      <c r="D4" s="8" t="s">
        <v>23</v>
      </c>
      <c r="E4" s="8">
        <v>0</v>
      </c>
      <c r="F4" s="8" t="s">
        <v>25</v>
      </c>
      <c r="G4" s="8"/>
      <c r="H4" s="8">
        <v>24.7</v>
      </c>
      <c r="I4" s="8" t="s">
        <v>26</v>
      </c>
      <c r="J4" s="8"/>
      <c r="K4" s="8">
        <v>5</v>
      </c>
      <c r="L4" s="9">
        <v>3680300</v>
      </c>
      <c r="M4" s="9">
        <v>14350700</v>
      </c>
      <c r="N4" s="9">
        <v>2576210</v>
      </c>
      <c r="O4" s="9">
        <v>1104090</v>
      </c>
      <c r="P4" s="9">
        <v>2576210</v>
      </c>
      <c r="Q4" s="9">
        <v>11774490</v>
      </c>
      <c r="R4" s="9">
        <v>14350700</v>
      </c>
      <c r="S4" s="9">
        <v>2576210</v>
      </c>
      <c r="T4" s="9">
        <v>11774490</v>
      </c>
    </row>
    <row r="5" spans="1:21" s="10" customFormat="1" ht="43.5" customHeight="1" x14ac:dyDescent="0.2">
      <c r="A5" s="8">
        <v>500870</v>
      </c>
      <c r="B5" s="8" t="s">
        <v>21</v>
      </c>
      <c r="C5" s="8" t="s">
        <v>22</v>
      </c>
      <c r="D5" s="8" t="s">
        <v>23</v>
      </c>
      <c r="E5" s="8">
        <v>0</v>
      </c>
      <c r="F5" s="8" t="s">
        <v>27</v>
      </c>
      <c r="G5" s="8"/>
      <c r="H5" s="8">
        <v>32.200000000000003</v>
      </c>
      <c r="I5" s="8">
        <v>32.200000000000003</v>
      </c>
      <c r="J5" s="8"/>
      <c r="K5" s="8">
        <v>5</v>
      </c>
      <c r="L5" s="9">
        <v>4797800</v>
      </c>
      <c r="M5" s="9">
        <v>18708200</v>
      </c>
      <c r="N5" s="9">
        <v>3358460</v>
      </c>
      <c r="O5" s="9">
        <v>1439340</v>
      </c>
      <c r="P5" s="9">
        <v>3358460</v>
      </c>
      <c r="Q5" s="9">
        <v>15349740</v>
      </c>
      <c r="R5" s="9">
        <v>18708200</v>
      </c>
      <c r="S5" s="9">
        <v>3358460</v>
      </c>
      <c r="T5" s="9">
        <v>15349740</v>
      </c>
    </row>
    <row r="6" spans="1:21" s="10" customFormat="1" ht="43.5" customHeight="1" x14ac:dyDescent="0.2">
      <c r="A6" s="11">
        <v>500875</v>
      </c>
      <c r="B6" s="11" t="s">
        <v>21</v>
      </c>
      <c r="C6" s="11" t="s">
        <v>22</v>
      </c>
      <c r="D6" s="11" t="s">
        <v>23</v>
      </c>
      <c r="E6" s="11">
        <v>0</v>
      </c>
      <c r="F6" s="11" t="s">
        <v>28</v>
      </c>
      <c r="G6" s="11"/>
      <c r="H6" s="11">
        <v>40.6</v>
      </c>
      <c r="I6" s="11">
        <v>40.6</v>
      </c>
      <c r="J6" s="11"/>
      <c r="K6" s="11">
        <v>6</v>
      </c>
      <c r="L6" s="12">
        <v>6049400</v>
      </c>
      <c r="M6" s="12">
        <v>23588600</v>
      </c>
      <c r="N6" s="12">
        <v>4234580</v>
      </c>
      <c r="O6" s="12">
        <v>1814820</v>
      </c>
      <c r="P6" s="12">
        <v>4234580</v>
      </c>
      <c r="Q6" s="12">
        <v>19354020</v>
      </c>
      <c r="R6" s="12">
        <v>23588600</v>
      </c>
      <c r="S6" s="12">
        <v>4234580</v>
      </c>
      <c r="T6" s="12">
        <v>19354020</v>
      </c>
    </row>
    <row r="7" spans="1:21" s="13" customFormat="1" ht="43.5" customHeight="1" x14ac:dyDescent="0.2">
      <c r="A7" s="8">
        <v>501860</v>
      </c>
      <c r="B7" s="8" t="s">
        <v>29</v>
      </c>
      <c r="C7" s="8" t="s">
        <v>30</v>
      </c>
      <c r="D7" s="8" t="s">
        <v>31</v>
      </c>
      <c r="E7" s="8" t="s">
        <v>32</v>
      </c>
      <c r="F7" s="8" t="s">
        <v>33</v>
      </c>
      <c r="G7" s="8"/>
      <c r="H7" s="8">
        <v>2</v>
      </c>
      <c r="I7" s="8">
        <v>2</v>
      </c>
      <c r="J7" s="8"/>
      <c r="K7" s="8">
        <v>3</v>
      </c>
      <c r="L7" s="9">
        <v>298000</v>
      </c>
      <c r="M7" s="9">
        <v>654000</v>
      </c>
      <c r="N7" s="9">
        <v>208600</v>
      </c>
      <c r="O7" s="9">
        <v>89400</v>
      </c>
      <c r="P7" s="9">
        <v>208600</v>
      </c>
      <c r="Q7" s="9">
        <v>445400</v>
      </c>
      <c r="R7" s="9">
        <v>654000</v>
      </c>
      <c r="S7" s="9">
        <v>208600</v>
      </c>
      <c r="T7" s="9">
        <v>445400</v>
      </c>
    </row>
    <row r="8" spans="1:21" s="13" customFormat="1" ht="43.5" customHeight="1" x14ac:dyDescent="0.2">
      <c r="A8" s="8">
        <v>501865</v>
      </c>
      <c r="B8" s="8" t="s">
        <v>29</v>
      </c>
      <c r="C8" s="8" t="s">
        <v>30</v>
      </c>
      <c r="D8" s="8" t="s">
        <v>31</v>
      </c>
      <c r="E8" s="8" t="s">
        <v>34</v>
      </c>
      <c r="F8" s="8" t="s">
        <v>35</v>
      </c>
      <c r="G8" s="8"/>
      <c r="H8" s="8">
        <v>1</v>
      </c>
      <c r="I8" s="8">
        <v>1</v>
      </c>
      <c r="J8" s="8"/>
      <c r="K8" s="8">
        <v>3</v>
      </c>
      <c r="L8" s="9">
        <v>149000</v>
      </c>
      <c r="M8" s="9">
        <v>327000</v>
      </c>
      <c r="N8" s="9">
        <v>104300</v>
      </c>
      <c r="O8" s="9">
        <v>44700</v>
      </c>
      <c r="P8" s="9">
        <v>104300</v>
      </c>
      <c r="Q8" s="9">
        <v>222700</v>
      </c>
      <c r="R8" s="9">
        <v>327000</v>
      </c>
      <c r="S8" s="9">
        <v>104300</v>
      </c>
      <c r="T8" s="9">
        <v>222700</v>
      </c>
    </row>
    <row r="9" spans="1:21" s="13" customFormat="1" ht="43.5" customHeight="1" x14ac:dyDescent="0.2">
      <c r="A9" s="8">
        <v>501790</v>
      </c>
      <c r="B9" s="8" t="s">
        <v>29</v>
      </c>
      <c r="C9" s="8" t="s">
        <v>30</v>
      </c>
      <c r="D9" s="8" t="s">
        <v>31</v>
      </c>
      <c r="E9" s="8" t="s">
        <v>34</v>
      </c>
      <c r="F9" s="8" t="s">
        <v>36</v>
      </c>
      <c r="G9" s="8"/>
      <c r="H9" s="8">
        <v>1.5</v>
      </c>
      <c r="I9" s="8">
        <v>1.5</v>
      </c>
      <c r="J9" s="8"/>
      <c r="K9" s="8">
        <v>3</v>
      </c>
      <c r="L9" s="9">
        <v>223500</v>
      </c>
      <c r="M9" s="9">
        <v>490500</v>
      </c>
      <c r="N9" s="9">
        <v>156450</v>
      </c>
      <c r="O9" s="9">
        <v>67050</v>
      </c>
      <c r="P9" s="9">
        <v>156450</v>
      </c>
      <c r="Q9" s="9">
        <v>334050</v>
      </c>
      <c r="R9" s="9">
        <v>490500</v>
      </c>
      <c r="S9" s="9">
        <v>156450</v>
      </c>
      <c r="T9" s="9">
        <v>334050</v>
      </c>
    </row>
    <row r="10" spans="1:21" s="13" customFormat="1" ht="43.5" customHeight="1" x14ac:dyDescent="0.2">
      <c r="A10" s="8">
        <v>501792</v>
      </c>
      <c r="B10" s="8" t="s">
        <v>29</v>
      </c>
      <c r="C10" s="8" t="s">
        <v>30</v>
      </c>
      <c r="D10" s="8" t="s">
        <v>31</v>
      </c>
      <c r="E10" s="8" t="s">
        <v>34</v>
      </c>
      <c r="F10" s="8" t="s">
        <v>37</v>
      </c>
      <c r="G10" s="8"/>
      <c r="H10" s="8">
        <v>0.75</v>
      </c>
      <c r="I10" s="8">
        <v>0.75</v>
      </c>
      <c r="J10" s="8"/>
      <c r="K10" s="8" t="s">
        <v>38</v>
      </c>
      <c r="L10" s="9">
        <v>111750</v>
      </c>
      <c r="M10" s="9">
        <v>245250</v>
      </c>
      <c r="N10" s="9">
        <v>78225</v>
      </c>
      <c r="O10" s="9">
        <v>33525</v>
      </c>
      <c r="P10" s="9">
        <v>78225</v>
      </c>
      <c r="Q10" s="9">
        <v>167025</v>
      </c>
      <c r="R10" s="9">
        <v>245250</v>
      </c>
      <c r="S10" s="9">
        <v>78225</v>
      </c>
      <c r="T10" s="9">
        <v>167025</v>
      </c>
    </row>
    <row r="11" spans="1:21" s="13" customFormat="1" ht="43.5" customHeight="1" x14ac:dyDescent="0.2">
      <c r="A11" s="8">
        <v>502117</v>
      </c>
      <c r="B11" s="8" t="s">
        <v>29</v>
      </c>
      <c r="C11" s="8" t="s">
        <v>39</v>
      </c>
      <c r="D11" s="8" t="s">
        <v>40</v>
      </c>
      <c r="E11" s="8">
        <v>0</v>
      </c>
      <c r="F11" s="8" t="s">
        <v>41</v>
      </c>
      <c r="G11" s="8"/>
      <c r="H11" s="8">
        <v>1.2</v>
      </c>
      <c r="I11" s="8">
        <v>1.2</v>
      </c>
      <c r="J11" s="8"/>
      <c r="K11" s="8">
        <v>0</v>
      </c>
      <c r="L11" s="9">
        <v>178800</v>
      </c>
      <c r="M11" s="9">
        <v>697200</v>
      </c>
      <c r="N11" s="9">
        <v>125159.99999999999</v>
      </c>
      <c r="O11" s="9">
        <v>53640.000000000015</v>
      </c>
      <c r="P11" s="9">
        <v>125159.99999999999</v>
      </c>
      <c r="Q11" s="9">
        <v>572040</v>
      </c>
      <c r="R11" s="9">
        <v>697200</v>
      </c>
      <c r="S11" s="9">
        <v>125159.99999999999</v>
      </c>
      <c r="T11" s="9">
        <v>572040</v>
      </c>
    </row>
    <row r="12" spans="1:21" s="13" customFormat="1" ht="43.5" customHeight="1" x14ac:dyDescent="0.2">
      <c r="A12" s="8">
        <v>502090</v>
      </c>
      <c r="B12" s="8" t="s">
        <v>29</v>
      </c>
      <c r="C12" s="8" t="s">
        <v>39</v>
      </c>
      <c r="D12" s="8" t="s">
        <v>40</v>
      </c>
      <c r="E12" s="8" t="s">
        <v>34</v>
      </c>
      <c r="F12" s="8" t="s">
        <v>42</v>
      </c>
      <c r="G12" s="8" t="s">
        <v>43</v>
      </c>
      <c r="H12" s="8">
        <v>2.2000000000000002</v>
      </c>
      <c r="I12" s="8">
        <v>0.5</v>
      </c>
      <c r="J12" s="8">
        <v>1.7</v>
      </c>
      <c r="K12" s="8">
        <v>0</v>
      </c>
      <c r="L12" s="9">
        <v>474000</v>
      </c>
      <c r="M12" s="9">
        <v>1761500</v>
      </c>
      <c r="N12" s="9">
        <v>331800</v>
      </c>
      <c r="O12" s="9">
        <v>142200</v>
      </c>
      <c r="P12" s="9">
        <v>331800</v>
      </c>
      <c r="Q12" s="9">
        <v>1429700</v>
      </c>
      <c r="R12" s="9">
        <v>1521800</v>
      </c>
      <c r="S12" s="9">
        <v>331800</v>
      </c>
      <c r="T12" s="9">
        <v>1190000</v>
      </c>
    </row>
    <row r="13" spans="1:21" s="13" customFormat="1" ht="43.5" customHeight="1" x14ac:dyDescent="0.2">
      <c r="A13" s="8">
        <v>903000</v>
      </c>
      <c r="B13" s="8" t="s">
        <v>44</v>
      </c>
      <c r="C13" s="8" t="s">
        <v>45</v>
      </c>
      <c r="D13" s="8" t="s">
        <v>45</v>
      </c>
      <c r="E13" s="8" t="s">
        <v>32</v>
      </c>
      <c r="F13" s="8" t="s">
        <v>46</v>
      </c>
      <c r="G13" s="8"/>
      <c r="H13" s="8">
        <v>3</v>
      </c>
      <c r="I13" s="8">
        <v>3</v>
      </c>
      <c r="J13" s="8"/>
      <c r="K13" s="8">
        <v>0</v>
      </c>
      <c r="L13" s="9">
        <v>447000</v>
      </c>
      <c r="M13" s="9">
        <v>981000</v>
      </c>
      <c r="N13" s="9">
        <v>312900</v>
      </c>
      <c r="O13" s="9">
        <v>134100</v>
      </c>
      <c r="P13" s="9">
        <v>312900</v>
      </c>
      <c r="Q13" s="9">
        <v>668100</v>
      </c>
      <c r="R13" s="9">
        <v>981000</v>
      </c>
      <c r="S13" s="9">
        <v>312900</v>
      </c>
      <c r="T13" s="9">
        <v>668100</v>
      </c>
    </row>
    <row r="14" spans="1:21" s="13" customFormat="1" ht="43.5" customHeight="1" x14ac:dyDescent="0.2">
      <c r="A14" s="8">
        <v>903005</v>
      </c>
      <c r="B14" s="8" t="s">
        <v>44</v>
      </c>
      <c r="C14" s="8" t="s">
        <v>45</v>
      </c>
      <c r="D14" s="8" t="s">
        <v>45</v>
      </c>
      <c r="E14" s="8" t="s">
        <v>32</v>
      </c>
      <c r="F14" s="8" t="s">
        <v>47</v>
      </c>
      <c r="G14" s="8"/>
      <c r="H14" s="8">
        <v>0.8</v>
      </c>
      <c r="I14" s="8">
        <v>0.8</v>
      </c>
      <c r="J14" s="8"/>
      <c r="K14" s="8">
        <v>0</v>
      </c>
      <c r="L14" s="9">
        <v>119200</v>
      </c>
      <c r="M14" s="9">
        <v>261600</v>
      </c>
      <c r="N14" s="9">
        <v>83440</v>
      </c>
      <c r="O14" s="9">
        <v>35760</v>
      </c>
      <c r="P14" s="9">
        <v>83440</v>
      </c>
      <c r="Q14" s="9">
        <v>178160</v>
      </c>
      <c r="R14" s="9">
        <v>261600</v>
      </c>
      <c r="S14" s="9">
        <v>83440</v>
      </c>
      <c r="T14" s="9">
        <v>178160</v>
      </c>
    </row>
    <row r="15" spans="1:21" s="13" customFormat="1" ht="43.5" customHeight="1" x14ac:dyDescent="0.2">
      <c r="A15" s="8">
        <v>903010</v>
      </c>
      <c r="B15" s="8" t="s">
        <v>44</v>
      </c>
      <c r="C15" s="8" t="s">
        <v>45</v>
      </c>
      <c r="D15" s="8" t="s">
        <v>45</v>
      </c>
      <c r="E15" s="8" t="s">
        <v>32</v>
      </c>
      <c r="F15" s="8" t="s">
        <v>48</v>
      </c>
      <c r="G15" s="8"/>
      <c r="H15" s="8">
        <v>1</v>
      </c>
      <c r="I15" s="8">
        <v>1</v>
      </c>
      <c r="J15" s="8"/>
      <c r="K15" s="8">
        <v>0</v>
      </c>
      <c r="L15" s="9">
        <v>149000</v>
      </c>
      <c r="M15" s="9">
        <v>327000</v>
      </c>
      <c r="N15" s="9">
        <v>104300</v>
      </c>
      <c r="O15" s="9">
        <v>44700</v>
      </c>
      <c r="P15" s="9">
        <v>104300</v>
      </c>
      <c r="Q15" s="9">
        <v>222700</v>
      </c>
      <c r="R15" s="9">
        <v>327000</v>
      </c>
      <c r="S15" s="9">
        <v>104300</v>
      </c>
      <c r="T15" s="9">
        <v>222700</v>
      </c>
    </row>
    <row r="16" spans="1:21" s="13" customFormat="1" ht="43.5" customHeight="1" x14ac:dyDescent="0.2">
      <c r="A16" s="8">
        <v>903015</v>
      </c>
      <c r="B16" s="8" t="s">
        <v>44</v>
      </c>
      <c r="C16" s="8" t="s">
        <v>45</v>
      </c>
      <c r="D16" s="8" t="s">
        <v>45</v>
      </c>
      <c r="E16" s="8" t="s">
        <v>32</v>
      </c>
      <c r="F16" s="8" t="s">
        <v>49</v>
      </c>
      <c r="G16" s="8"/>
      <c r="H16" s="8">
        <v>2</v>
      </c>
      <c r="I16" s="8">
        <v>2</v>
      </c>
      <c r="J16" s="8"/>
      <c r="K16" s="8">
        <v>0</v>
      </c>
      <c r="L16" s="9">
        <v>298000</v>
      </c>
      <c r="M16" s="9">
        <v>654000</v>
      </c>
      <c r="N16" s="9">
        <v>208600</v>
      </c>
      <c r="O16" s="9">
        <v>89400</v>
      </c>
      <c r="P16" s="9">
        <v>208600</v>
      </c>
      <c r="Q16" s="9">
        <v>445400</v>
      </c>
      <c r="R16" s="9">
        <v>654000</v>
      </c>
      <c r="S16" s="9">
        <v>208600</v>
      </c>
      <c r="T16" s="9">
        <v>445400</v>
      </c>
    </row>
    <row r="17" spans="1:20" s="13" customFormat="1" ht="90" x14ac:dyDescent="0.2">
      <c r="A17" s="8">
        <v>903020</v>
      </c>
      <c r="B17" s="8" t="s">
        <v>44</v>
      </c>
      <c r="C17" s="8" t="s">
        <v>45</v>
      </c>
      <c r="D17" s="8" t="s">
        <v>45</v>
      </c>
      <c r="E17" s="8" t="s">
        <v>32</v>
      </c>
      <c r="F17" s="8" t="s">
        <v>50</v>
      </c>
      <c r="G17" s="8"/>
      <c r="H17" s="8">
        <v>1.7</v>
      </c>
      <c r="I17" s="8">
        <v>1.7</v>
      </c>
      <c r="J17" s="8"/>
      <c r="K17" s="8">
        <v>0</v>
      </c>
      <c r="L17" s="9">
        <v>253300</v>
      </c>
      <c r="M17" s="9">
        <v>555900</v>
      </c>
      <c r="N17" s="9">
        <v>177310</v>
      </c>
      <c r="O17" s="9">
        <v>75990</v>
      </c>
      <c r="P17" s="9">
        <v>177310</v>
      </c>
      <c r="Q17" s="9">
        <v>378590</v>
      </c>
      <c r="R17" s="9">
        <v>555900</v>
      </c>
      <c r="S17" s="9">
        <v>177310</v>
      </c>
      <c r="T17" s="9">
        <v>378590</v>
      </c>
    </row>
    <row r="18" spans="1:20" s="13" customFormat="1" ht="157.5" x14ac:dyDescent="0.2">
      <c r="A18" s="8">
        <v>903025</v>
      </c>
      <c r="B18" s="8" t="s">
        <v>44</v>
      </c>
      <c r="C18" s="8" t="s">
        <v>45</v>
      </c>
      <c r="D18" s="8" t="s">
        <v>45</v>
      </c>
      <c r="E18" s="8" t="s">
        <v>32</v>
      </c>
      <c r="F18" s="8" t="s">
        <v>51</v>
      </c>
      <c r="G18" s="8"/>
      <c r="H18" s="8">
        <v>2</v>
      </c>
      <c r="I18" s="8">
        <v>2</v>
      </c>
      <c r="J18" s="8"/>
      <c r="K18" s="8">
        <v>0</v>
      </c>
      <c r="L18" s="9">
        <v>298000</v>
      </c>
      <c r="M18" s="9">
        <v>654000</v>
      </c>
      <c r="N18" s="9">
        <v>208600</v>
      </c>
      <c r="O18" s="9">
        <v>89400</v>
      </c>
      <c r="P18" s="9">
        <v>208600</v>
      </c>
      <c r="Q18" s="9">
        <v>445400</v>
      </c>
      <c r="R18" s="9">
        <v>654000</v>
      </c>
      <c r="S18" s="9">
        <v>208600</v>
      </c>
      <c r="T18" s="9">
        <v>445400</v>
      </c>
    </row>
    <row r="19" spans="1:20" s="13" customFormat="1" ht="67.5" x14ac:dyDescent="0.2">
      <c r="A19" s="8">
        <v>903030</v>
      </c>
      <c r="B19" s="8" t="s">
        <v>44</v>
      </c>
      <c r="C19" s="8" t="s">
        <v>45</v>
      </c>
      <c r="D19" s="8" t="s">
        <v>45</v>
      </c>
      <c r="E19" s="8" t="s">
        <v>32</v>
      </c>
      <c r="F19" s="8" t="s">
        <v>52</v>
      </c>
      <c r="G19" s="8"/>
      <c r="H19" s="8">
        <v>1.25</v>
      </c>
      <c r="I19" s="8">
        <v>1.25</v>
      </c>
      <c r="J19" s="8"/>
      <c r="K19" s="8" t="s">
        <v>38</v>
      </c>
      <c r="L19" s="9">
        <v>186250</v>
      </c>
      <c r="M19" s="9">
        <v>408750</v>
      </c>
      <c r="N19" s="9">
        <v>130374.99999999999</v>
      </c>
      <c r="O19" s="9">
        <v>55875.000000000015</v>
      </c>
      <c r="P19" s="9">
        <v>130374.99999999999</v>
      </c>
      <c r="Q19" s="9">
        <v>278375</v>
      </c>
      <c r="R19" s="9">
        <v>408750</v>
      </c>
      <c r="S19" s="9">
        <v>130374.99999999999</v>
      </c>
      <c r="T19" s="9">
        <v>278375</v>
      </c>
    </row>
    <row r="20" spans="1:20" s="13" customFormat="1" ht="67.5" x14ac:dyDescent="0.2">
      <c r="A20" s="8">
        <v>903035</v>
      </c>
      <c r="B20" s="8" t="s">
        <v>44</v>
      </c>
      <c r="C20" s="8" t="s">
        <v>45</v>
      </c>
      <c r="D20" s="8" t="s">
        <v>45</v>
      </c>
      <c r="E20" s="8" t="s">
        <v>32</v>
      </c>
      <c r="F20" s="8" t="s">
        <v>53</v>
      </c>
      <c r="G20" s="8"/>
      <c r="H20" s="8">
        <v>1</v>
      </c>
      <c r="I20" s="8">
        <v>1</v>
      </c>
      <c r="J20" s="8"/>
      <c r="K20" s="8" t="s">
        <v>38</v>
      </c>
      <c r="L20" s="9">
        <v>149000</v>
      </c>
      <c r="M20" s="9">
        <v>327000</v>
      </c>
      <c r="N20" s="9">
        <v>104300</v>
      </c>
      <c r="O20" s="9">
        <v>44700</v>
      </c>
      <c r="P20" s="9">
        <v>104300</v>
      </c>
      <c r="Q20" s="9">
        <v>222700</v>
      </c>
      <c r="R20" s="9">
        <v>327000</v>
      </c>
      <c r="S20" s="9">
        <v>104300</v>
      </c>
      <c r="T20" s="9">
        <v>222700</v>
      </c>
    </row>
    <row r="21" spans="1:20" s="13" customFormat="1" ht="270" x14ac:dyDescent="0.2">
      <c r="A21" s="8">
        <v>901815</v>
      </c>
      <c r="B21" s="8" t="s">
        <v>44</v>
      </c>
      <c r="C21" s="8" t="s">
        <v>54</v>
      </c>
      <c r="D21" s="8" t="s">
        <v>54</v>
      </c>
      <c r="E21" s="8" t="s">
        <v>32</v>
      </c>
      <c r="F21" s="8" t="s">
        <v>55</v>
      </c>
      <c r="G21" s="8"/>
      <c r="H21" s="8">
        <v>0.7</v>
      </c>
      <c r="I21" s="8">
        <v>0.7</v>
      </c>
      <c r="J21" s="8"/>
      <c r="K21" s="8">
        <v>0</v>
      </c>
      <c r="L21" s="9">
        <v>104300</v>
      </c>
      <c r="M21" s="9">
        <v>228900</v>
      </c>
      <c r="N21" s="9">
        <v>73010</v>
      </c>
      <c r="O21" s="9">
        <v>31290</v>
      </c>
      <c r="P21" s="9">
        <v>73010</v>
      </c>
      <c r="Q21" s="9">
        <v>155890</v>
      </c>
      <c r="R21" s="9">
        <v>228900</v>
      </c>
      <c r="S21" s="9">
        <v>73010</v>
      </c>
      <c r="T21" s="9">
        <v>155890</v>
      </c>
    </row>
    <row r="22" spans="1:20" s="13" customFormat="1" ht="157.5" x14ac:dyDescent="0.2">
      <c r="A22" s="8">
        <v>901820</v>
      </c>
      <c r="B22" s="8" t="s">
        <v>44</v>
      </c>
      <c r="C22" s="8" t="s">
        <v>56</v>
      </c>
      <c r="D22" s="8" t="s">
        <v>57</v>
      </c>
      <c r="E22" s="8" t="s">
        <v>32</v>
      </c>
      <c r="F22" s="8" t="s">
        <v>58</v>
      </c>
      <c r="G22" s="8"/>
      <c r="H22" s="8">
        <v>1.5</v>
      </c>
      <c r="I22" s="8">
        <v>1</v>
      </c>
      <c r="J22" s="8">
        <v>0.5</v>
      </c>
      <c r="K22" s="8">
        <v>0</v>
      </c>
      <c r="L22" s="9">
        <v>266500</v>
      </c>
      <c r="M22" s="9">
        <v>778000</v>
      </c>
      <c r="N22" s="9">
        <v>186550</v>
      </c>
      <c r="O22" s="9">
        <v>79950</v>
      </c>
      <c r="P22" s="9">
        <v>186550</v>
      </c>
      <c r="Q22" s="9">
        <v>591450</v>
      </c>
      <c r="R22" s="9">
        <v>710500</v>
      </c>
      <c r="S22" s="9">
        <v>186550</v>
      </c>
      <c r="T22" s="9">
        <v>523950</v>
      </c>
    </row>
    <row r="23" spans="1:20" s="13" customFormat="1" ht="180" x14ac:dyDescent="0.2">
      <c r="A23" s="8">
        <v>901825</v>
      </c>
      <c r="B23" s="8" t="s">
        <v>44</v>
      </c>
      <c r="C23" s="8" t="s">
        <v>56</v>
      </c>
      <c r="D23" s="8" t="s">
        <v>59</v>
      </c>
      <c r="E23" s="8" t="s">
        <v>32</v>
      </c>
      <c r="F23" s="8" t="s">
        <v>60</v>
      </c>
      <c r="G23" s="8"/>
      <c r="H23" s="8">
        <v>1.85</v>
      </c>
      <c r="I23" s="8">
        <v>1.1000000000000001</v>
      </c>
      <c r="J23" s="8">
        <v>0.75</v>
      </c>
      <c r="K23" s="8">
        <v>0</v>
      </c>
      <c r="L23" s="9">
        <v>340150</v>
      </c>
      <c r="M23" s="9">
        <v>1036200</v>
      </c>
      <c r="N23" s="9">
        <v>238104.99999999997</v>
      </c>
      <c r="O23" s="9">
        <v>102045.00000000003</v>
      </c>
      <c r="P23" s="9">
        <v>238104.99999999997</v>
      </c>
      <c r="Q23" s="9">
        <v>798095</v>
      </c>
      <c r="R23" s="9">
        <v>934950</v>
      </c>
      <c r="S23" s="9">
        <v>238104.99999999997</v>
      </c>
      <c r="T23" s="9">
        <v>696845</v>
      </c>
    </row>
    <row r="24" spans="1:20" s="13" customFormat="1" ht="409.5" x14ac:dyDescent="0.2">
      <c r="A24" s="8">
        <v>901995</v>
      </c>
      <c r="B24" s="8" t="s">
        <v>44</v>
      </c>
      <c r="C24" s="8" t="s">
        <v>61</v>
      </c>
      <c r="D24" s="8" t="s">
        <v>61</v>
      </c>
      <c r="E24" s="8" t="s">
        <v>62</v>
      </c>
      <c r="F24" s="8" t="s">
        <v>63</v>
      </c>
      <c r="G24" s="8" t="s">
        <v>64</v>
      </c>
      <c r="H24" s="8">
        <v>4.5</v>
      </c>
      <c r="I24" s="8"/>
      <c r="J24" s="8">
        <v>4.5</v>
      </c>
      <c r="K24" s="8">
        <v>0</v>
      </c>
      <c r="L24" s="9">
        <v>981000</v>
      </c>
      <c r="M24" s="9">
        <v>6768000</v>
      </c>
      <c r="N24" s="9">
        <v>686700</v>
      </c>
      <c r="O24" s="9">
        <v>294300</v>
      </c>
      <c r="P24" s="9">
        <v>686700</v>
      </c>
      <c r="Q24" s="9">
        <v>6081300</v>
      </c>
      <c r="R24" s="9">
        <v>5751000</v>
      </c>
      <c r="S24" s="9">
        <v>686700</v>
      </c>
      <c r="T24" s="9">
        <v>5064300</v>
      </c>
    </row>
    <row r="25" spans="1:20" s="13" customFormat="1" ht="157.5" x14ac:dyDescent="0.2">
      <c r="A25" s="8">
        <v>901875</v>
      </c>
      <c r="B25" s="8" t="s">
        <v>44</v>
      </c>
      <c r="C25" s="8" t="s">
        <v>65</v>
      </c>
      <c r="D25" s="8" t="s">
        <v>65</v>
      </c>
      <c r="E25" s="8" t="s">
        <v>32</v>
      </c>
      <c r="F25" s="8" t="s">
        <v>66</v>
      </c>
      <c r="G25" s="8"/>
      <c r="H25" s="8">
        <v>6</v>
      </c>
      <c r="I25" s="8">
        <v>6</v>
      </c>
      <c r="J25" s="8"/>
      <c r="K25" s="8">
        <v>0</v>
      </c>
      <c r="L25" s="9">
        <v>894000</v>
      </c>
      <c r="M25" s="9">
        <v>1962000</v>
      </c>
      <c r="N25" s="9">
        <v>625800</v>
      </c>
      <c r="O25" s="9">
        <v>268200</v>
      </c>
      <c r="P25" s="9">
        <v>625800</v>
      </c>
      <c r="Q25" s="9">
        <v>1336200</v>
      </c>
      <c r="R25" s="9">
        <v>1962000</v>
      </c>
      <c r="S25" s="9">
        <v>625800</v>
      </c>
      <c r="T25" s="9">
        <v>1336200</v>
      </c>
    </row>
    <row r="26" spans="1:20" x14ac:dyDescent="0.2">
      <c r="A26" s="14"/>
      <c r="B26" s="15"/>
      <c r="C26" s="16"/>
      <c r="D26" s="17"/>
      <c r="E26" s="18"/>
      <c r="F26" s="19"/>
      <c r="G26" s="20"/>
      <c r="H26" s="21"/>
      <c r="I26" s="22"/>
      <c r="J26" s="23"/>
    </row>
    <row r="27" spans="1:20" s="18" customFormat="1" ht="42" x14ac:dyDescent="0.2">
      <c r="A27" s="24">
        <v>501500</v>
      </c>
      <c r="B27" s="25" t="s">
        <v>29</v>
      </c>
      <c r="C27" s="25" t="s">
        <v>67</v>
      </c>
      <c r="D27" s="25" t="s">
        <v>68</v>
      </c>
      <c r="E27" s="26">
        <v>0</v>
      </c>
      <c r="F27" s="27" t="s">
        <v>69</v>
      </c>
      <c r="G27" s="27"/>
      <c r="H27" s="28">
        <v>10.1</v>
      </c>
      <c r="I27" s="28">
        <v>10.1</v>
      </c>
      <c r="J27" s="28"/>
      <c r="K27" s="29">
        <v>5</v>
      </c>
      <c r="L27" s="30">
        <f t="shared" ref="L27:L64" si="0">I27*149000+J27*218000</f>
        <v>1504900</v>
      </c>
      <c r="M27" s="30">
        <f t="shared" ref="M27:M64" si="1">I27*581000+J27*1504000</f>
        <v>5868100</v>
      </c>
      <c r="N27" s="30">
        <f t="shared" ref="N27:N90" si="2">L27*$U$2</f>
        <v>0</v>
      </c>
      <c r="O27" s="30">
        <f t="shared" ref="O27:O90" si="3">L27-N27</f>
        <v>1504900</v>
      </c>
      <c r="P27" s="30">
        <f t="shared" ref="P27:P90" si="4">N27</f>
        <v>0</v>
      </c>
      <c r="Q27" s="30">
        <f t="shared" ref="Q27:Q90" si="5">M27-N27</f>
        <v>5868100</v>
      </c>
      <c r="R27" s="30">
        <f t="shared" ref="R27:R64" si="6">I27*581000+J27*1278000</f>
        <v>5868100</v>
      </c>
      <c r="S27" s="30">
        <f t="shared" ref="S27:S90" si="7">P27</f>
        <v>0</v>
      </c>
      <c r="T27" s="30">
        <f t="shared" ref="T27:T90" si="8">R27-S27</f>
        <v>5868100</v>
      </c>
    </row>
    <row r="28" spans="1:20" s="18" customFormat="1" ht="42" x14ac:dyDescent="0.2">
      <c r="A28" s="24">
        <v>501505</v>
      </c>
      <c r="B28" s="25" t="s">
        <v>29</v>
      </c>
      <c r="C28" s="25" t="s">
        <v>67</v>
      </c>
      <c r="D28" s="25" t="s">
        <v>68</v>
      </c>
      <c r="E28" s="26">
        <v>0</v>
      </c>
      <c r="F28" s="27" t="s">
        <v>70</v>
      </c>
      <c r="G28" s="27"/>
      <c r="H28" s="28">
        <v>15</v>
      </c>
      <c r="I28" s="28">
        <v>15</v>
      </c>
      <c r="J28" s="28"/>
      <c r="K28" s="29">
        <v>4</v>
      </c>
      <c r="L28" s="30">
        <f t="shared" si="0"/>
        <v>2235000</v>
      </c>
      <c r="M28" s="30">
        <f t="shared" si="1"/>
        <v>8715000</v>
      </c>
      <c r="N28" s="30">
        <f t="shared" si="2"/>
        <v>0</v>
      </c>
      <c r="O28" s="30">
        <f t="shared" si="3"/>
        <v>2235000</v>
      </c>
      <c r="P28" s="30">
        <f t="shared" si="4"/>
        <v>0</v>
      </c>
      <c r="Q28" s="30">
        <f t="shared" si="5"/>
        <v>8715000</v>
      </c>
      <c r="R28" s="30">
        <f t="shared" si="6"/>
        <v>8715000</v>
      </c>
      <c r="S28" s="30">
        <f t="shared" si="7"/>
        <v>0</v>
      </c>
      <c r="T28" s="30">
        <f t="shared" si="8"/>
        <v>8715000</v>
      </c>
    </row>
    <row r="29" spans="1:20" s="18" customFormat="1" ht="42" x14ac:dyDescent="0.2">
      <c r="A29" s="24">
        <v>501510</v>
      </c>
      <c r="B29" s="25" t="s">
        <v>29</v>
      </c>
      <c r="C29" s="25" t="s">
        <v>67</v>
      </c>
      <c r="D29" s="25" t="s">
        <v>68</v>
      </c>
      <c r="E29" s="26">
        <v>0</v>
      </c>
      <c r="F29" s="27" t="s">
        <v>71</v>
      </c>
      <c r="G29" s="27"/>
      <c r="H29" s="28">
        <v>3</v>
      </c>
      <c r="I29" s="28">
        <v>3</v>
      </c>
      <c r="J29" s="28"/>
      <c r="K29" s="29">
        <v>4</v>
      </c>
      <c r="L29" s="30">
        <f t="shared" si="0"/>
        <v>447000</v>
      </c>
      <c r="M29" s="30">
        <f t="shared" si="1"/>
        <v>1743000</v>
      </c>
      <c r="N29" s="30">
        <f t="shared" si="2"/>
        <v>0</v>
      </c>
      <c r="O29" s="30">
        <f t="shared" si="3"/>
        <v>447000</v>
      </c>
      <c r="P29" s="30">
        <f t="shared" si="4"/>
        <v>0</v>
      </c>
      <c r="Q29" s="30">
        <f t="shared" si="5"/>
        <v>1743000</v>
      </c>
      <c r="R29" s="30">
        <f t="shared" si="6"/>
        <v>1743000</v>
      </c>
      <c r="S29" s="30">
        <f t="shared" si="7"/>
        <v>0</v>
      </c>
      <c r="T29" s="30">
        <f t="shared" si="8"/>
        <v>1743000</v>
      </c>
    </row>
    <row r="30" spans="1:20" s="18" customFormat="1" ht="63" x14ac:dyDescent="0.2">
      <c r="A30" s="24">
        <v>501515</v>
      </c>
      <c r="B30" s="25" t="s">
        <v>29</v>
      </c>
      <c r="C30" s="25" t="s">
        <v>67</v>
      </c>
      <c r="D30" s="25" t="s">
        <v>68</v>
      </c>
      <c r="E30" s="26">
        <v>0</v>
      </c>
      <c r="F30" s="27" t="s">
        <v>72</v>
      </c>
      <c r="G30" s="27"/>
      <c r="H30" s="28">
        <v>7</v>
      </c>
      <c r="I30" s="28">
        <v>7</v>
      </c>
      <c r="J30" s="28"/>
      <c r="K30" s="29">
        <v>5</v>
      </c>
      <c r="L30" s="30">
        <f t="shared" si="0"/>
        <v>1043000</v>
      </c>
      <c r="M30" s="30">
        <f t="shared" si="1"/>
        <v>4067000</v>
      </c>
      <c r="N30" s="30">
        <f t="shared" si="2"/>
        <v>0</v>
      </c>
      <c r="O30" s="30">
        <f t="shared" si="3"/>
        <v>1043000</v>
      </c>
      <c r="P30" s="30">
        <f t="shared" si="4"/>
        <v>0</v>
      </c>
      <c r="Q30" s="30">
        <f t="shared" si="5"/>
        <v>4067000</v>
      </c>
      <c r="R30" s="30">
        <f t="shared" si="6"/>
        <v>4067000</v>
      </c>
      <c r="S30" s="30">
        <f t="shared" si="7"/>
        <v>0</v>
      </c>
      <c r="T30" s="30">
        <f t="shared" si="8"/>
        <v>4067000</v>
      </c>
    </row>
    <row r="31" spans="1:20" s="18" customFormat="1" ht="105" x14ac:dyDescent="0.2">
      <c r="A31" s="24">
        <v>501520</v>
      </c>
      <c r="B31" s="25" t="s">
        <v>29</v>
      </c>
      <c r="C31" s="25" t="s">
        <v>67</v>
      </c>
      <c r="D31" s="25" t="s">
        <v>68</v>
      </c>
      <c r="E31" s="26">
        <v>0</v>
      </c>
      <c r="F31" s="27" t="s">
        <v>73</v>
      </c>
      <c r="G31" s="27"/>
      <c r="H31" s="28">
        <v>12</v>
      </c>
      <c r="I31" s="28">
        <v>12</v>
      </c>
      <c r="J31" s="28"/>
      <c r="K31" s="29">
        <v>3</v>
      </c>
      <c r="L31" s="30">
        <f t="shared" si="0"/>
        <v>1788000</v>
      </c>
      <c r="M31" s="30">
        <f t="shared" si="1"/>
        <v>6972000</v>
      </c>
      <c r="N31" s="30">
        <f t="shared" si="2"/>
        <v>0</v>
      </c>
      <c r="O31" s="30">
        <f t="shared" si="3"/>
        <v>1788000</v>
      </c>
      <c r="P31" s="30">
        <f t="shared" si="4"/>
        <v>0</v>
      </c>
      <c r="Q31" s="30">
        <f t="shared" si="5"/>
        <v>6972000</v>
      </c>
      <c r="R31" s="30">
        <f t="shared" si="6"/>
        <v>6972000</v>
      </c>
      <c r="S31" s="30">
        <f t="shared" si="7"/>
        <v>0</v>
      </c>
      <c r="T31" s="30">
        <f t="shared" si="8"/>
        <v>6972000</v>
      </c>
    </row>
    <row r="32" spans="1:20" s="18" customFormat="1" ht="126" x14ac:dyDescent="0.2">
      <c r="A32" s="24">
        <v>501525</v>
      </c>
      <c r="B32" s="25" t="s">
        <v>29</v>
      </c>
      <c r="C32" s="25" t="s">
        <v>67</v>
      </c>
      <c r="D32" s="25" t="s">
        <v>74</v>
      </c>
      <c r="E32" s="26">
        <v>0</v>
      </c>
      <c r="F32" s="27" t="s">
        <v>75</v>
      </c>
      <c r="G32" s="27"/>
      <c r="H32" s="28">
        <v>7.5</v>
      </c>
      <c r="I32" s="28">
        <v>5</v>
      </c>
      <c r="J32" s="28">
        <v>2.5</v>
      </c>
      <c r="K32" s="29">
        <v>3</v>
      </c>
      <c r="L32" s="30">
        <f t="shared" si="0"/>
        <v>1290000</v>
      </c>
      <c r="M32" s="30">
        <f t="shared" si="1"/>
        <v>6665000</v>
      </c>
      <c r="N32" s="30">
        <f t="shared" si="2"/>
        <v>0</v>
      </c>
      <c r="O32" s="30">
        <f t="shared" si="3"/>
        <v>1290000</v>
      </c>
      <c r="P32" s="30">
        <f t="shared" si="4"/>
        <v>0</v>
      </c>
      <c r="Q32" s="30">
        <f t="shared" si="5"/>
        <v>6665000</v>
      </c>
      <c r="R32" s="30">
        <f t="shared" si="6"/>
        <v>6100000</v>
      </c>
      <c r="S32" s="30">
        <f t="shared" si="7"/>
        <v>0</v>
      </c>
      <c r="T32" s="30">
        <f t="shared" si="8"/>
        <v>6100000</v>
      </c>
    </row>
    <row r="33" spans="1:20" s="18" customFormat="1" ht="84" x14ac:dyDescent="0.2">
      <c r="A33" s="24">
        <v>501530</v>
      </c>
      <c r="B33" s="25" t="s">
        <v>29</v>
      </c>
      <c r="C33" s="25" t="s">
        <v>67</v>
      </c>
      <c r="D33" s="25" t="s">
        <v>31</v>
      </c>
      <c r="E33" s="26">
        <v>0</v>
      </c>
      <c r="F33" s="27" t="s">
        <v>76</v>
      </c>
      <c r="G33" s="27"/>
      <c r="H33" s="28">
        <v>3.4</v>
      </c>
      <c r="I33" s="28">
        <v>3.4</v>
      </c>
      <c r="J33" s="28"/>
      <c r="K33" s="29">
        <v>8</v>
      </c>
      <c r="L33" s="30">
        <f t="shared" si="0"/>
        <v>506600</v>
      </c>
      <c r="M33" s="30">
        <f t="shared" si="1"/>
        <v>1975400</v>
      </c>
      <c r="N33" s="30">
        <f t="shared" si="2"/>
        <v>0</v>
      </c>
      <c r="O33" s="30">
        <f t="shared" si="3"/>
        <v>506600</v>
      </c>
      <c r="P33" s="30">
        <f t="shared" si="4"/>
        <v>0</v>
      </c>
      <c r="Q33" s="30">
        <f t="shared" si="5"/>
        <v>1975400</v>
      </c>
      <c r="R33" s="30">
        <f t="shared" si="6"/>
        <v>1975400</v>
      </c>
      <c r="S33" s="30">
        <f t="shared" si="7"/>
        <v>0</v>
      </c>
      <c r="T33" s="30">
        <f t="shared" si="8"/>
        <v>1975400</v>
      </c>
    </row>
    <row r="34" spans="1:20" s="18" customFormat="1" ht="63" x14ac:dyDescent="0.2">
      <c r="A34" s="24">
        <v>501535</v>
      </c>
      <c r="B34" s="25" t="s">
        <v>29</v>
      </c>
      <c r="C34" s="25" t="s">
        <v>67</v>
      </c>
      <c r="D34" s="25" t="s">
        <v>31</v>
      </c>
      <c r="E34" s="26">
        <v>0</v>
      </c>
      <c r="F34" s="27" t="s">
        <v>77</v>
      </c>
      <c r="G34" s="27"/>
      <c r="H34" s="28">
        <v>30</v>
      </c>
      <c r="I34" s="28">
        <v>30</v>
      </c>
      <c r="J34" s="28"/>
      <c r="K34" s="29">
        <v>5</v>
      </c>
      <c r="L34" s="30">
        <f t="shared" si="0"/>
        <v>4470000</v>
      </c>
      <c r="M34" s="30">
        <f t="shared" si="1"/>
        <v>17430000</v>
      </c>
      <c r="N34" s="30">
        <f t="shared" si="2"/>
        <v>0</v>
      </c>
      <c r="O34" s="30">
        <f t="shared" si="3"/>
        <v>4470000</v>
      </c>
      <c r="P34" s="30">
        <f t="shared" si="4"/>
        <v>0</v>
      </c>
      <c r="Q34" s="30">
        <f t="shared" si="5"/>
        <v>17430000</v>
      </c>
      <c r="R34" s="30">
        <f t="shared" si="6"/>
        <v>17430000</v>
      </c>
      <c r="S34" s="30">
        <f t="shared" si="7"/>
        <v>0</v>
      </c>
      <c r="T34" s="30">
        <f t="shared" si="8"/>
        <v>17430000</v>
      </c>
    </row>
    <row r="35" spans="1:20" s="18" customFormat="1" ht="252" x14ac:dyDescent="0.2">
      <c r="A35" s="24">
        <v>501540</v>
      </c>
      <c r="B35" s="25" t="s">
        <v>29</v>
      </c>
      <c r="C35" s="25" t="s">
        <v>67</v>
      </c>
      <c r="D35" s="25" t="s">
        <v>31</v>
      </c>
      <c r="E35" s="26">
        <v>0</v>
      </c>
      <c r="F35" s="27" t="s">
        <v>78</v>
      </c>
      <c r="G35" s="27"/>
      <c r="H35" s="28">
        <v>80</v>
      </c>
      <c r="I35" s="28">
        <v>80</v>
      </c>
      <c r="J35" s="28"/>
      <c r="K35" s="29">
        <v>3</v>
      </c>
      <c r="L35" s="30">
        <f t="shared" si="0"/>
        <v>11920000</v>
      </c>
      <c r="M35" s="30">
        <f t="shared" si="1"/>
        <v>46480000</v>
      </c>
      <c r="N35" s="30">
        <f t="shared" si="2"/>
        <v>0</v>
      </c>
      <c r="O35" s="30">
        <f t="shared" si="3"/>
        <v>11920000</v>
      </c>
      <c r="P35" s="30">
        <f t="shared" si="4"/>
        <v>0</v>
      </c>
      <c r="Q35" s="30">
        <f t="shared" si="5"/>
        <v>46480000</v>
      </c>
      <c r="R35" s="30">
        <f t="shared" si="6"/>
        <v>46480000</v>
      </c>
      <c r="S35" s="30">
        <f t="shared" si="7"/>
        <v>0</v>
      </c>
      <c r="T35" s="30">
        <f t="shared" si="8"/>
        <v>46480000</v>
      </c>
    </row>
    <row r="36" spans="1:20" s="18" customFormat="1" ht="63" x14ac:dyDescent="0.2">
      <c r="A36" s="31">
        <v>501545</v>
      </c>
      <c r="B36" s="25" t="s">
        <v>29</v>
      </c>
      <c r="C36" s="25" t="s">
        <v>67</v>
      </c>
      <c r="D36" s="25" t="s">
        <v>31</v>
      </c>
      <c r="E36" s="26">
        <v>0</v>
      </c>
      <c r="F36" s="32" t="s">
        <v>79</v>
      </c>
      <c r="G36" s="32"/>
      <c r="H36" s="28">
        <v>36</v>
      </c>
      <c r="I36" s="28">
        <v>36</v>
      </c>
      <c r="J36" s="33"/>
      <c r="K36" s="29">
        <v>3</v>
      </c>
      <c r="L36" s="30">
        <f t="shared" si="0"/>
        <v>5364000</v>
      </c>
      <c r="M36" s="30">
        <f t="shared" si="1"/>
        <v>20916000</v>
      </c>
      <c r="N36" s="30">
        <f t="shared" si="2"/>
        <v>0</v>
      </c>
      <c r="O36" s="30">
        <f t="shared" si="3"/>
        <v>5364000</v>
      </c>
      <c r="P36" s="30">
        <f t="shared" si="4"/>
        <v>0</v>
      </c>
      <c r="Q36" s="30">
        <f t="shared" si="5"/>
        <v>20916000</v>
      </c>
      <c r="R36" s="30">
        <f t="shared" si="6"/>
        <v>20916000</v>
      </c>
      <c r="S36" s="30">
        <f t="shared" si="7"/>
        <v>0</v>
      </c>
      <c r="T36" s="30">
        <f t="shared" si="8"/>
        <v>20916000</v>
      </c>
    </row>
    <row r="37" spans="1:20" s="18" customFormat="1" ht="42" x14ac:dyDescent="0.2">
      <c r="A37" s="24">
        <v>501550</v>
      </c>
      <c r="B37" s="25" t="s">
        <v>29</v>
      </c>
      <c r="C37" s="25" t="s">
        <v>67</v>
      </c>
      <c r="D37" s="25" t="s">
        <v>31</v>
      </c>
      <c r="E37" s="26">
        <v>0</v>
      </c>
      <c r="F37" s="27" t="s">
        <v>80</v>
      </c>
      <c r="G37" s="27"/>
      <c r="H37" s="28">
        <v>8.5</v>
      </c>
      <c r="I37" s="28">
        <v>8.5</v>
      </c>
      <c r="J37" s="28"/>
      <c r="K37" s="29">
        <v>5</v>
      </c>
      <c r="L37" s="30">
        <f t="shared" si="0"/>
        <v>1266500</v>
      </c>
      <c r="M37" s="30">
        <f t="shared" si="1"/>
        <v>4938500</v>
      </c>
      <c r="N37" s="30">
        <f t="shared" si="2"/>
        <v>0</v>
      </c>
      <c r="O37" s="30">
        <f t="shared" si="3"/>
        <v>1266500</v>
      </c>
      <c r="P37" s="30">
        <f t="shared" si="4"/>
        <v>0</v>
      </c>
      <c r="Q37" s="30">
        <f t="shared" si="5"/>
        <v>4938500</v>
      </c>
      <c r="R37" s="30">
        <f t="shared" si="6"/>
        <v>4938500</v>
      </c>
      <c r="S37" s="30">
        <f t="shared" si="7"/>
        <v>0</v>
      </c>
      <c r="T37" s="30">
        <f t="shared" si="8"/>
        <v>4938500</v>
      </c>
    </row>
    <row r="38" spans="1:20" s="18" customFormat="1" ht="42" x14ac:dyDescent="0.2">
      <c r="A38" s="24">
        <v>501555</v>
      </c>
      <c r="B38" s="25" t="s">
        <v>29</v>
      </c>
      <c r="C38" s="25" t="s">
        <v>67</v>
      </c>
      <c r="D38" s="25" t="s">
        <v>31</v>
      </c>
      <c r="E38" s="26">
        <v>0</v>
      </c>
      <c r="F38" s="27" t="s">
        <v>81</v>
      </c>
      <c r="G38" s="27"/>
      <c r="H38" s="28">
        <v>9.3000000000000007</v>
      </c>
      <c r="I38" s="28">
        <v>9.3000000000000007</v>
      </c>
      <c r="J38" s="28"/>
      <c r="K38" s="29">
        <v>5</v>
      </c>
      <c r="L38" s="30">
        <f t="shared" si="0"/>
        <v>1385700</v>
      </c>
      <c r="M38" s="30">
        <f t="shared" si="1"/>
        <v>5403300</v>
      </c>
      <c r="N38" s="30">
        <f t="shared" si="2"/>
        <v>0</v>
      </c>
      <c r="O38" s="30">
        <f t="shared" si="3"/>
        <v>1385700</v>
      </c>
      <c r="P38" s="30">
        <f t="shared" si="4"/>
        <v>0</v>
      </c>
      <c r="Q38" s="30">
        <f t="shared" si="5"/>
        <v>5403300</v>
      </c>
      <c r="R38" s="30">
        <f t="shared" si="6"/>
        <v>5403300</v>
      </c>
      <c r="S38" s="30">
        <f t="shared" si="7"/>
        <v>0</v>
      </c>
      <c r="T38" s="30">
        <f t="shared" si="8"/>
        <v>5403300</v>
      </c>
    </row>
    <row r="39" spans="1:20" s="18" customFormat="1" ht="84" x14ac:dyDescent="0.2">
      <c r="A39" s="24">
        <v>501560</v>
      </c>
      <c r="B39" s="25" t="s">
        <v>29</v>
      </c>
      <c r="C39" s="25" t="s">
        <v>67</v>
      </c>
      <c r="D39" s="25" t="s">
        <v>82</v>
      </c>
      <c r="E39" s="26">
        <v>0</v>
      </c>
      <c r="F39" s="27" t="s">
        <v>83</v>
      </c>
      <c r="G39" s="27" t="s">
        <v>84</v>
      </c>
      <c r="H39" s="28">
        <v>22.3</v>
      </c>
      <c r="I39" s="28">
        <v>22.3</v>
      </c>
      <c r="J39" s="28"/>
      <c r="K39" s="29">
        <v>5</v>
      </c>
      <c r="L39" s="30">
        <f t="shared" si="0"/>
        <v>3322700</v>
      </c>
      <c r="M39" s="30">
        <f t="shared" si="1"/>
        <v>12956300</v>
      </c>
      <c r="N39" s="30">
        <f t="shared" si="2"/>
        <v>0</v>
      </c>
      <c r="O39" s="30">
        <f t="shared" si="3"/>
        <v>3322700</v>
      </c>
      <c r="P39" s="30">
        <f t="shared" si="4"/>
        <v>0</v>
      </c>
      <c r="Q39" s="30">
        <f t="shared" si="5"/>
        <v>12956300</v>
      </c>
      <c r="R39" s="30">
        <f t="shared" si="6"/>
        <v>12956300</v>
      </c>
      <c r="S39" s="30">
        <f t="shared" si="7"/>
        <v>0</v>
      </c>
      <c r="T39" s="30">
        <f t="shared" si="8"/>
        <v>12956300</v>
      </c>
    </row>
    <row r="40" spans="1:20" s="18" customFormat="1" ht="126" x14ac:dyDescent="0.2">
      <c r="A40" s="24">
        <v>501565</v>
      </c>
      <c r="B40" s="25" t="s">
        <v>29</v>
      </c>
      <c r="C40" s="25" t="s">
        <v>67</v>
      </c>
      <c r="D40" s="25" t="s">
        <v>82</v>
      </c>
      <c r="E40" s="26">
        <v>0</v>
      </c>
      <c r="F40" s="27" t="s">
        <v>85</v>
      </c>
      <c r="G40" s="27"/>
      <c r="H40" s="28">
        <v>1.5</v>
      </c>
      <c r="I40" s="28">
        <v>1.5</v>
      </c>
      <c r="J40" s="28"/>
      <c r="K40" s="29">
        <v>3</v>
      </c>
      <c r="L40" s="30">
        <f t="shared" si="0"/>
        <v>223500</v>
      </c>
      <c r="M40" s="30">
        <f t="shared" si="1"/>
        <v>871500</v>
      </c>
      <c r="N40" s="30">
        <f t="shared" si="2"/>
        <v>0</v>
      </c>
      <c r="O40" s="30">
        <f t="shared" si="3"/>
        <v>223500</v>
      </c>
      <c r="P40" s="30">
        <f t="shared" si="4"/>
        <v>0</v>
      </c>
      <c r="Q40" s="30">
        <f t="shared" si="5"/>
        <v>871500</v>
      </c>
      <c r="R40" s="30">
        <f t="shared" si="6"/>
        <v>871500</v>
      </c>
      <c r="S40" s="30">
        <f t="shared" si="7"/>
        <v>0</v>
      </c>
      <c r="T40" s="30">
        <f t="shared" si="8"/>
        <v>871500</v>
      </c>
    </row>
    <row r="41" spans="1:20" s="18" customFormat="1" ht="168" x14ac:dyDescent="0.2">
      <c r="A41" s="24">
        <v>501570</v>
      </c>
      <c r="B41" s="25" t="s">
        <v>29</v>
      </c>
      <c r="C41" s="25" t="s">
        <v>67</v>
      </c>
      <c r="D41" s="25" t="s">
        <v>82</v>
      </c>
      <c r="E41" s="26">
        <v>0</v>
      </c>
      <c r="F41" s="27" t="s">
        <v>86</v>
      </c>
      <c r="G41" s="27"/>
      <c r="H41" s="28">
        <v>2.5</v>
      </c>
      <c r="I41" s="28">
        <v>2.5</v>
      </c>
      <c r="J41" s="28"/>
      <c r="K41" s="29">
        <v>3</v>
      </c>
      <c r="L41" s="30">
        <f t="shared" si="0"/>
        <v>372500</v>
      </c>
      <c r="M41" s="30">
        <f t="shared" si="1"/>
        <v>1452500</v>
      </c>
      <c r="N41" s="30">
        <f t="shared" si="2"/>
        <v>0</v>
      </c>
      <c r="O41" s="30">
        <f t="shared" si="3"/>
        <v>372500</v>
      </c>
      <c r="P41" s="30">
        <f t="shared" si="4"/>
        <v>0</v>
      </c>
      <c r="Q41" s="30">
        <f t="shared" si="5"/>
        <v>1452500</v>
      </c>
      <c r="R41" s="30">
        <f t="shared" si="6"/>
        <v>1452500</v>
      </c>
      <c r="S41" s="30">
        <f t="shared" si="7"/>
        <v>0</v>
      </c>
      <c r="T41" s="30">
        <f t="shared" si="8"/>
        <v>1452500</v>
      </c>
    </row>
    <row r="42" spans="1:20" s="18" customFormat="1" ht="63" x14ac:dyDescent="0.2">
      <c r="A42" s="24">
        <v>501575</v>
      </c>
      <c r="B42" s="25" t="s">
        <v>29</v>
      </c>
      <c r="C42" s="25" t="s">
        <v>67</v>
      </c>
      <c r="D42" s="25" t="s">
        <v>23</v>
      </c>
      <c r="E42" s="26">
        <v>0</v>
      </c>
      <c r="F42" s="27" t="s">
        <v>87</v>
      </c>
      <c r="G42" s="27"/>
      <c r="H42" s="28">
        <v>14.7</v>
      </c>
      <c r="I42" s="28">
        <v>14.7</v>
      </c>
      <c r="J42" s="28"/>
      <c r="K42" s="29">
        <v>5</v>
      </c>
      <c r="L42" s="30">
        <f t="shared" si="0"/>
        <v>2190300</v>
      </c>
      <c r="M42" s="30">
        <f t="shared" si="1"/>
        <v>8540700</v>
      </c>
      <c r="N42" s="30">
        <f t="shared" si="2"/>
        <v>0</v>
      </c>
      <c r="O42" s="30">
        <f t="shared" si="3"/>
        <v>2190300</v>
      </c>
      <c r="P42" s="30">
        <f t="shared" si="4"/>
        <v>0</v>
      </c>
      <c r="Q42" s="30">
        <f t="shared" si="5"/>
        <v>8540700</v>
      </c>
      <c r="R42" s="30">
        <f t="shared" si="6"/>
        <v>8540700</v>
      </c>
      <c r="S42" s="30">
        <f t="shared" si="7"/>
        <v>0</v>
      </c>
      <c r="T42" s="30">
        <f t="shared" si="8"/>
        <v>8540700</v>
      </c>
    </row>
    <row r="43" spans="1:20" s="18" customFormat="1" ht="84" x14ac:dyDescent="0.2">
      <c r="A43" s="24">
        <v>501580</v>
      </c>
      <c r="B43" s="25" t="s">
        <v>29</v>
      </c>
      <c r="C43" s="25" t="s">
        <v>67</v>
      </c>
      <c r="D43" s="25" t="s">
        <v>23</v>
      </c>
      <c r="E43" s="26">
        <v>0</v>
      </c>
      <c r="F43" s="27" t="s">
        <v>88</v>
      </c>
      <c r="G43" s="27"/>
      <c r="H43" s="28">
        <v>18.399999999999999</v>
      </c>
      <c r="I43" s="28">
        <v>18.399999999999999</v>
      </c>
      <c r="J43" s="28"/>
      <c r="K43" s="29">
        <v>5</v>
      </c>
      <c r="L43" s="30">
        <f t="shared" si="0"/>
        <v>2741600</v>
      </c>
      <c r="M43" s="30">
        <f t="shared" si="1"/>
        <v>10690400</v>
      </c>
      <c r="N43" s="30">
        <f t="shared" si="2"/>
        <v>0</v>
      </c>
      <c r="O43" s="30">
        <f t="shared" si="3"/>
        <v>2741600</v>
      </c>
      <c r="P43" s="30">
        <f t="shared" si="4"/>
        <v>0</v>
      </c>
      <c r="Q43" s="30">
        <f t="shared" si="5"/>
        <v>10690400</v>
      </c>
      <c r="R43" s="30">
        <f t="shared" si="6"/>
        <v>10690400</v>
      </c>
      <c r="S43" s="30">
        <f t="shared" si="7"/>
        <v>0</v>
      </c>
      <c r="T43" s="30">
        <f t="shared" si="8"/>
        <v>10690400</v>
      </c>
    </row>
    <row r="44" spans="1:20" s="18" customFormat="1" ht="147" x14ac:dyDescent="0.2">
      <c r="A44" s="24">
        <v>501585</v>
      </c>
      <c r="B44" s="25" t="s">
        <v>29</v>
      </c>
      <c r="C44" s="25" t="s">
        <v>67</v>
      </c>
      <c r="D44" s="25" t="s">
        <v>23</v>
      </c>
      <c r="E44" s="26">
        <v>0</v>
      </c>
      <c r="F44" s="27" t="s">
        <v>89</v>
      </c>
      <c r="G44" s="27"/>
      <c r="H44" s="28">
        <v>15.9</v>
      </c>
      <c r="I44" s="28">
        <v>15.9</v>
      </c>
      <c r="J44" s="28"/>
      <c r="K44" s="29">
        <v>5</v>
      </c>
      <c r="L44" s="30">
        <f t="shared" si="0"/>
        <v>2369100</v>
      </c>
      <c r="M44" s="30">
        <f t="shared" si="1"/>
        <v>9237900</v>
      </c>
      <c r="N44" s="30">
        <f t="shared" si="2"/>
        <v>0</v>
      </c>
      <c r="O44" s="30">
        <f t="shared" si="3"/>
        <v>2369100</v>
      </c>
      <c r="P44" s="30">
        <f t="shared" si="4"/>
        <v>0</v>
      </c>
      <c r="Q44" s="30">
        <f t="shared" si="5"/>
        <v>9237900</v>
      </c>
      <c r="R44" s="30">
        <f t="shared" si="6"/>
        <v>9237900</v>
      </c>
      <c r="S44" s="30">
        <f t="shared" si="7"/>
        <v>0</v>
      </c>
      <c r="T44" s="30">
        <f t="shared" si="8"/>
        <v>9237900</v>
      </c>
    </row>
    <row r="45" spans="1:20" s="18" customFormat="1" ht="42" x14ac:dyDescent="0.2">
      <c r="A45" s="24">
        <v>501590</v>
      </c>
      <c r="B45" s="25" t="s">
        <v>29</v>
      </c>
      <c r="C45" s="25" t="s">
        <v>67</v>
      </c>
      <c r="D45" s="25" t="s">
        <v>23</v>
      </c>
      <c r="E45" s="26">
        <v>0</v>
      </c>
      <c r="F45" s="27" t="s">
        <v>90</v>
      </c>
      <c r="G45" s="27"/>
      <c r="H45" s="28">
        <v>19.3</v>
      </c>
      <c r="I45" s="28">
        <v>19.3</v>
      </c>
      <c r="J45" s="28"/>
      <c r="K45" s="29">
        <v>6</v>
      </c>
      <c r="L45" s="30">
        <f t="shared" si="0"/>
        <v>2875700</v>
      </c>
      <c r="M45" s="30">
        <f t="shared" si="1"/>
        <v>11213300</v>
      </c>
      <c r="N45" s="30">
        <f t="shared" si="2"/>
        <v>0</v>
      </c>
      <c r="O45" s="30">
        <f t="shared" si="3"/>
        <v>2875700</v>
      </c>
      <c r="P45" s="30">
        <f t="shared" si="4"/>
        <v>0</v>
      </c>
      <c r="Q45" s="30">
        <f t="shared" si="5"/>
        <v>11213300</v>
      </c>
      <c r="R45" s="30">
        <f t="shared" si="6"/>
        <v>11213300</v>
      </c>
      <c r="S45" s="30">
        <f t="shared" si="7"/>
        <v>0</v>
      </c>
      <c r="T45" s="30">
        <f t="shared" si="8"/>
        <v>11213300</v>
      </c>
    </row>
    <row r="46" spans="1:20" s="18" customFormat="1" ht="42" x14ac:dyDescent="0.2">
      <c r="A46" s="24">
        <v>501595</v>
      </c>
      <c r="B46" s="25" t="s">
        <v>29</v>
      </c>
      <c r="C46" s="25" t="s">
        <v>67</v>
      </c>
      <c r="D46" s="25" t="s">
        <v>23</v>
      </c>
      <c r="E46" s="26">
        <v>0</v>
      </c>
      <c r="F46" s="32" t="s">
        <v>91</v>
      </c>
      <c r="G46" s="32"/>
      <c r="H46" s="28">
        <v>21</v>
      </c>
      <c r="I46" s="28">
        <v>21</v>
      </c>
      <c r="J46" s="28"/>
      <c r="K46" s="29">
        <v>6</v>
      </c>
      <c r="L46" s="30">
        <f t="shared" si="0"/>
        <v>3129000</v>
      </c>
      <c r="M46" s="30">
        <f t="shared" si="1"/>
        <v>12201000</v>
      </c>
      <c r="N46" s="30">
        <f t="shared" si="2"/>
        <v>0</v>
      </c>
      <c r="O46" s="30">
        <f t="shared" si="3"/>
        <v>3129000</v>
      </c>
      <c r="P46" s="30">
        <f t="shared" si="4"/>
        <v>0</v>
      </c>
      <c r="Q46" s="30">
        <f t="shared" si="5"/>
        <v>12201000</v>
      </c>
      <c r="R46" s="30">
        <f t="shared" si="6"/>
        <v>12201000</v>
      </c>
      <c r="S46" s="30">
        <f t="shared" si="7"/>
        <v>0</v>
      </c>
      <c r="T46" s="30">
        <f t="shared" si="8"/>
        <v>12201000</v>
      </c>
    </row>
    <row r="47" spans="1:20" s="18" customFormat="1" ht="84" x14ac:dyDescent="0.2">
      <c r="A47" s="24">
        <v>501610</v>
      </c>
      <c r="B47" s="25" t="s">
        <v>29</v>
      </c>
      <c r="C47" s="25" t="s">
        <v>67</v>
      </c>
      <c r="D47" s="25" t="s">
        <v>23</v>
      </c>
      <c r="E47" s="26">
        <v>0</v>
      </c>
      <c r="F47" s="32" t="s">
        <v>92</v>
      </c>
      <c r="G47" s="32"/>
      <c r="H47" s="28">
        <v>19.5</v>
      </c>
      <c r="I47" s="28">
        <v>19.5</v>
      </c>
      <c r="J47" s="28"/>
      <c r="K47" s="29">
        <v>6</v>
      </c>
      <c r="L47" s="30">
        <f t="shared" si="0"/>
        <v>2905500</v>
      </c>
      <c r="M47" s="30">
        <f t="shared" si="1"/>
        <v>11329500</v>
      </c>
      <c r="N47" s="30">
        <f t="shared" si="2"/>
        <v>0</v>
      </c>
      <c r="O47" s="30">
        <f t="shared" si="3"/>
        <v>2905500</v>
      </c>
      <c r="P47" s="30">
        <f t="shared" si="4"/>
        <v>0</v>
      </c>
      <c r="Q47" s="30">
        <f t="shared" si="5"/>
        <v>11329500</v>
      </c>
      <c r="R47" s="30">
        <f t="shared" si="6"/>
        <v>11329500</v>
      </c>
      <c r="S47" s="30">
        <f t="shared" si="7"/>
        <v>0</v>
      </c>
      <c r="T47" s="30">
        <f t="shared" si="8"/>
        <v>11329500</v>
      </c>
    </row>
    <row r="48" spans="1:20" s="18" customFormat="1" ht="63" x14ac:dyDescent="0.2">
      <c r="A48" s="24">
        <v>501615</v>
      </c>
      <c r="B48" s="25" t="s">
        <v>29</v>
      </c>
      <c r="C48" s="25" t="s">
        <v>67</v>
      </c>
      <c r="D48" s="25" t="s">
        <v>23</v>
      </c>
      <c r="E48" s="26">
        <v>0</v>
      </c>
      <c r="F48" s="32" t="s">
        <v>93</v>
      </c>
      <c r="G48" s="32"/>
      <c r="H48" s="28">
        <v>28.2</v>
      </c>
      <c r="I48" s="28">
        <v>28.2</v>
      </c>
      <c r="J48" s="28"/>
      <c r="K48" s="29">
        <v>6</v>
      </c>
      <c r="L48" s="30">
        <f t="shared" si="0"/>
        <v>4201800</v>
      </c>
      <c r="M48" s="30">
        <f t="shared" si="1"/>
        <v>16384200</v>
      </c>
      <c r="N48" s="30">
        <f t="shared" si="2"/>
        <v>0</v>
      </c>
      <c r="O48" s="30">
        <f t="shared" si="3"/>
        <v>4201800</v>
      </c>
      <c r="P48" s="30">
        <f t="shared" si="4"/>
        <v>0</v>
      </c>
      <c r="Q48" s="30">
        <f t="shared" si="5"/>
        <v>16384200</v>
      </c>
      <c r="R48" s="30">
        <f t="shared" si="6"/>
        <v>16384200</v>
      </c>
      <c r="S48" s="30">
        <f t="shared" si="7"/>
        <v>0</v>
      </c>
      <c r="T48" s="30">
        <f t="shared" si="8"/>
        <v>16384200</v>
      </c>
    </row>
    <row r="49" spans="1:20" s="18" customFormat="1" ht="84" x14ac:dyDescent="0.2">
      <c r="A49" s="31">
        <v>501620</v>
      </c>
      <c r="B49" s="25" t="s">
        <v>29</v>
      </c>
      <c r="C49" s="25" t="s">
        <v>67</v>
      </c>
      <c r="D49" s="25" t="s">
        <v>23</v>
      </c>
      <c r="E49" s="26">
        <v>0</v>
      </c>
      <c r="F49" s="32" t="s">
        <v>94</v>
      </c>
      <c r="G49" s="32"/>
      <c r="H49" s="28">
        <v>39</v>
      </c>
      <c r="I49" s="28">
        <v>39</v>
      </c>
      <c r="J49" s="33"/>
      <c r="K49" s="29">
        <v>6</v>
      </c>
      <c r="L49" s="30">
        <f t="shared" si="0"/>
        <v>5811000</v>
      </c>
      <c r="M49" s="30">
        <f t="shared" si="1"/>
        <v>22659000</v>
      </c>
      <c r="N49" s="30">
        <f t="shared" si="2"/>
        <v>0</v>
      </c>
      <c r="O49" s="30">
        <f t="shared" si="3"/>
        <v>5811000</v>
      </c>
      <c r="P49" s="30">
        <f t="shared" si="4"/>
        <v>0</v>
      </c>
      <c r="Q49" s="30">
        <f t="shared" si="5"/>
        <v>22659000</v>
      </c>
      <c r="R49" s="30">
        <f t="shared" si="6"/>
        <v>22659000</v>
      </c>
      <c r="S49" s="30">
        <f t="shared" si="7"/>
        <v>0</v>
      </c>
      <c r="T49" s="30">
        <f t="shared" si="8"/>
        <v>22659000</v>
      </c>
    </row>
    <row r="50" spans="1:20" s="18" customFormat="1" ht="147" x14ac:dyDescent="0.2">
      <c r="A50" s="24">
        <v>501625</v>
      </c>
      <c r="B50" s="25" t="s">
        <v>29</v>
      </c>
      <c r="C50" s="25" t="s">
        <v>67</v>
      </c>
      <c r="D50" s="25" t="s">
        <v>23</v>
      </c>
      <c r="E50" s="34" t="s">
        <v>95</v>
      </c>
      <c r="F50" s="27" t="s">
        <v>96</v>
      </c>
      <c r="G50" s="27"/>
      <c r="H50" s="28">
        <v>12</v>
      </c>
      <c r="I50" s="28">
        <v>12</v>
      </c>
      <c r="J50" s="28"/>
      <c r="K50" s="29">
        <v>0</v>
      </c>
      <c r="L50" s="30">
        <f t="shared" si="0"/>
        <v>1788000</v>
      </c>
      <c r="M50" s="30">
        <f t="shared" si="1"/>
        <v>6972000</v>
      </c>
      <c r="N50" s="30">
        <f t="shared" si="2"/>
        <v>0</v>
      </c>
      <c r="O50" s="30">
        <f t="shared" si="3"/>
        <v>1788000</v>
      </c>
      <c r="P50" s="30">
        <f t="shared" si="4"/>
        <v>0</v>
      </c>
      <c r="Q50" s="30">
        <f t="shared" si="5"/>
        <v>6972000</v>
      </c>
      <c r="R50" s="30">
        <f t="shared" si="6"/>
        <v>6972000</v>
      </c>
      <c r="S50" s="30">
        <f t="shared" si="7"/>
        <v>0</v>
      </c>
      <c r="T50" s="30">
        <f t="shared" si="8"/>
        <v>6972000</v>
      </c>
    </row>
    <row r="51" spans="1:20" s="18" customFormat="1" ht="63" x14ac:dyDescent="0.2">
      <c r="A51" s="24">
        <v>501630</v>
      </c>
      <c r="B51" s="25" t="s">
        <v>29</v>
      </c>
      <c r="C51" s="25" t="s">
        <v>67</v>
      </c>
      <c r="D51" s="25" t="s">
        <v>23</v>
      </c>
      <c r="E51" s="26">
        <v>0</v>
      </c>
      <c r="F51" s="27" t="s">
        <v>97</v>
      </c>
      <c r="G51" s="27"/>
      <c r="H51" s="28">
        <v>23</v>
      </c>
      <c r="I51" s="28">
        <v>23</v>
      </c>
      <c r="J51" s="28"/>
      <c r="K51" s="29">
        <v>6</v>
      </c>
      <c r="L51" s="30">
        <f t="shared" si="0"/>
        <v>3427000</v>
      </c>
      <c r="M51" s="30">
        <f t="shared" si="1"/>
        <v>13363000</v>
      </c>
      <c r="N51" s="30">
        <f t="shared" si="2"/>
        <v>0</v>
      </c>
      <c r="O51" s="30">
        <f t="shared" si="3"/>
        <v>3427000</v>
      </c>
      <c r="P51" s="30">
        <f t="shared" si="4"/>
        <v>0</v>
      </c>
      <c r="Q51" s="30">
        <f t="shared" si="5"/>
        <v>13363000</v>
      </c>
      <c r="R51" s="30">
        <f t="shared" si="6"/>
        <v>13363000</v>
      </c>
      <c r="S51" s="30">
        <f t="shared" si="7"/>
        <v>0</v>
      </c>
      <c r="T51" s="30">
        <f t="shared" si="8"/>
        <v>13363000</v>
      </c>
    </row>
    <row r="52" spans="1:20" s="18" customFormat="1" ht="42" x14ac:dyDescent="0.2">
      <c r="A52" s="24">
        <v>501635</v>
      </c>
      <c r="B52" s="25" t="s">
        <v>29</v>
      </c>
      <c r="C52" s="25" t="s">
        <v>67</v>
      </c>
      <c r="D52" s="25" t="s">
        <v>23</v>
      </c>
      <c r="E52" s="26">
        <v>0</v>
      </c>
      <c r="F52" s="27" t="s">
        <v>98</v>
      </c>
      <c r="G52" s="27"/>
      <c r="H52" s="28">
        <v>32</v>
      </c>
      <c r="I52" s="28">
        <v>32</v>
      </c>
      <c r="J52" s="28"/>
      <c r="K52" s="29">
        <v>6</v>
      </c>
      <c r="L52" s="30">
        <f t="shared" si="0"/>
        <v>4768000</v>
      </c>
      <c r="M52" s="30">
        <f t="shared" si="1"/>
        <v>18592000</v>
      </c>
      <c r="N52" s="30">
        <f t="shared" si="2"/>
        <v>0</v>
      </c>
      <c r="O52" s="30">
        <f t="shared" si="3"/>
        <v>4768000</v>
      </c>
      <c r="P52" s="30">
        <f t="shared" si="4"/>
        <v>0</v>
      </c>
      <c r="Q52" s="30">
        <f t="shared" si="5"/>
        <v>18592000</v>
      </c>
      <c r="R52" s="30">
        <f t="shared" si="6"/>
        <v>18592000</v>
      </c>
      <c r="S52" s="30">
        <f t="shared" si="7"/>
        <v>0</v>
      </c>
      <c r="T52" s="30">
        <f t="shared" si="8"/>
        <v>18592000</v>
      </c>
    </row>
    <row r="53" spans="1:20" s="18" customFormat="1" ht="63" x14ac:dyDescent="0.2">
      <c r="A53" s="24">
        <v>501640</v>
      </c>
      <c r="B53" s="25" t="s">
        <v>29</v>
      </c>
      <c r="C53" s="25" t="s">
        <v>67</v>
      </c>
      <c r="D53" s="25" t="s">
        <v>23</v>
      </c>
      <c r="E53" s="26">
        <v>0</v>
      </c>
      <c r="F53" s="27" t="s">
        <v>99</v>
      </c>
      <c r="G53" s="27"/>
      <c r="H53" s="28">
        <v>39</v>
      </c>
      <c r="I53" s="28">
        <v>39</v>
      </c>
      <c r="J53" s="28"/>
      <c r="K53" s="29">
        <v>8</v>
      </c>
      <c r="L53" s="30">
        <f t="shared" si="0"/>
        <v>5811000</v>
      </c>
      <c r="M53" s="30">
        <f t="shared" si="1"/>
        <v>22659000</v>
      </c>
      <c r="N53" s="30">
        <f t="shared" si="2"/>
        <v>0</v>
      </c>
      <c r="O53" s="30">
        <f t="shared" si="3"/>
        <v>5811000</v>
      </c>
      <c r="P53" s="30">
        <f t="shared" si="4"/>
        <v>0</v>
      </c>
      <c r="Q53" s="30">
        <f t="shared" si="5"/>
        <v>22659000</v>
      </c>
      <c r="R53" s="30">
        <f t="shared" si="6"/>
        <v>22659000</v>
      </c>
      <c r="S53" s="30">
        <f t="shared" si="7"/>
        <v>0</v>
      </c>
      <c r="T53" s="30">
        <f t="shared" si="8"/>
        <v>22659000</v>
      </c>
    </row>
    <row r="54" spans="1:20" s="18" customFormat="1" ht="84" x14ac:dyDescent="0.2">
      <c r="A54" s="24">
        <v>501645</v>
      </c>
      <c r="B54" s="25" t="s">
        <v>29</v>
      </c>
      <c r="C54" s="25" t="s">
        <v>67</v>
      </c>
      <c r="D54" s="25" t="s">
        <v>23</v>
      </c>
      <c r="E54" s="26">
        <v>0</v>
      </c>
      <c r="F54" s="27" t="s">
        <v>100</v>
      </c>
      <c r="G54" s="27"/>
      <c r="H54" s="28">
        <v>30</v>
      </c>
      <c r="I54" s="28">
        <v>30</v>
      </c>
      <c r="J54" s="28"/>
      <c r="K54" s="29">
        <v>8</v>
      </c>
      <c r="L54" s="30">
        <f t="shared" si="0"/>
        <v>4470000</v>
      </c>
      <c r="M54" s="30">
        <f t="shared" si="1"/>
        <v>17430000</v>
      </c>
      <c r="N54" s="30">
        <f t="shared" si="2"/>
        <v>0</v>
      </c>
      <c r="O54" s="30">
        <f t="shared" si="3"/>
        <v>4470000</v>
      </c>
      <c r="P54" s="30">
        <f t="shared" si="4"/>
        <v>0</v>
      </c>
      <c r="Q54" s="30">
        <f t="shared" si="5"/>
        <v>17430000</v>
      </c>
      <c r="R54" s="30">
        <f t="shared" si="6"/>
        <v>17430000</v>
      </c>
      <c r="S54" s="30">
        <f t="shared" si="7"/>
        <v>0</v>
      </c>
      <c r="T54" s="30">
        <f t="shared" si="8"/>
        <v>17430000</v>
      </c>
    </row>
    <row r="55" spans="1:20" s="18" customFormat="1" ht="84" x14ac:dyDescent="0.2">
      <c r="A55" s="24">
        <v>501650</v>
      </c>
      <c r="B55" s="25" t="s">
        <v>29</v>
      </c>
      <c r="C55" s="25" t="s">
        <v>67</v>
      </c>
      <c r="D55" s="25" t="s">
        <v>23</v>
      </c>
      <c r="E55" s="26">
        <v>0</v>
      </c>
      <c r="F55" s="27" t="s">
        <v>101</v>
      </c>
      <c r="G55" s="27"/>
      <c r="H55" s="28">
        <v>32</v>
      </c>
      <c r="I55" s="28">
        <v>32</v>
      </c>
      <c r="J55" s="28"/>
      <c r="K55" s="29">
        <v>8</v>
      </c>
      <c r="L55" s="30">
        <f t="shared" si="0"/>
        <v>4768000</v>
      </c>
      <c r="M55" s="30">
        <f t="shared" si="1"/>
        <v>18592000</v>
      </c>
      <c r="N55" s="30">
        <f t="shared" si="2"/>
        <v>0</v>
      </c>
      <c r="O55" s="30">
        <f t="shared" si="3"/>
        <v>4768000</v>
      </c>
      <c r="P55" s="30">
        <f t="shared" si="4"/>
        <v>0</v>
      </c>
      <c r="Q55" s="30">
        <f t="shared" si="5"/>
        <v>18592000</v>
      </c>
      <c r="R55" s="30">
        <f t="shared" si="6"/>
        <v>18592000</v>
      </c>
      <c r="S55" s="30">
        <f t="shared" si="7"/>
        <v>0</v>
      </c>
      <c r="T55" s="30">
        <f t="shared" si="8"/>
        <v>18592000</v>
      </c>
    </row>
    <row r="56" spans="1:20" s="18" customFormat="1" ht="105" x14ac:dyDescent="0.2">
      <c r="A56" s="24">
        <v>501655</v>
      </c>
      <c r="B56" s="25" t="s">
        <v>29</v>
      </c>
      <c r="C56" s="25" t="s">
        <v>67</v>
      </c>
      <c r="D56" s="25" t="s">
        <v>23</v>
      </c>
      <c r="E56" s="26">
        <v>0</v>
      </c>
      <c r="F56" s="32" t="s">
        <v>102</v>
      </c>
      <c r="G56" s="32"/>
      <c r="H56" s="28">
        <v>42.5</v>
      </c>
      <c r="I56" s="28">
        <v>42.5</v>
      </c>
      <c r="J56" s="28"/>
      <c r="K56" s="29">
        <v>8</v>
      </c>
      <c r="L56" s="30">
        <f t="shared" si="0"/>
        <v>6332500</v>
      </c>
      <c r="M56" s="30">
        <f t="shared" si="1"/>
        <v>24692500</v>
      </c>
      <c r="N56" s="30">
        <f t="shared" si="2"/>
        <v>0</v>
      </c>
      <c r="O56" s="30">
        <f t="shared" si="3"/>
        <v>6332500</v>
      </c>
      <c r="P56" s="30">
        <f t="shared" si="4"/>
        <v>0</v>
      </c>
      <c r="Q56" s="30">
        <f t="shared" si="5"/>
        <v>24692500</v>
      </c>
      <c r="R56" s="30">
        <f t="shared" si="6"/>
        <v>24692500</v>
      </c>
      <c r="S56" s="30">
        <f t="shared" si="7"/>
        <v>0</v>
      </c>
      <c r="T56" s="30">
        <f t="shared" si="8"/>
        <v>24692500</v>
      </c>
    </row>
    <row r="57" spans="1:20" s="18" customFormat="1" ht="126" x14ac:dyDescent="0.2">
      <c r="A57" s="24">
        <v>501660</v>
      </c>
      <c r="B57" s="25" t="s">
        <v>29</v>
      </c>
      <c r="C57" s="25" t="s">
        <v>67</v>
      </c>
      <c r="D57" s="25" t="s">
        <v>23</v>
      </c>
      <c r="E57" s="26">
        <v>0</v>
      </c>
      <c r="F57" s="32" t="s">
        <v>103</v>
      </c>
      <c r="G57" s="32"/>
      <c r="H57" s="28">
        <v>59.8</v>
      </c>
      <c r="I57" s="28">
        <v>59.8</v>
      </c>
      <c r="J57" s="28"/>
      <c r="K57" s="29">
        <v>8</v>
      </c>
      <c r="L57" s="30">
        <f t="shared" si="0"/>
        <v>8910200</v>
      </c>
      <c r="M57" s="30">
        <f t="shared" si="1"/>
        <v>34743800</v>
      </c>
      <c r="N57" s="30">
        <f t="shared" si="2"/>
        <v>0</v>
      </c>
      <c r="O57" s="30">
        <f t="shared" si="3"/>
        <v>8910200</v>
      </c>
      <c r="P57" s="30">
        <f t="shared" si="4"/>
        <v>0</v>
      </c>
      <c r="Q57" s="30">
        <f t="shared" si="5"/>
        <v>34743800</v>
      </c>
      <c r="R57" s="30">
        <f t="shared" si="6"/>
        <v>34743800</v>
      </c>
      <c r="S57" s="30">
        <f t="shared" si="7"/>
        <v>0</v>
      </c>
      <c r="T57" s="30">
        <f t="shared" si="8"/>
        <v>34743800</v>
      </c>
    </row>
    <row r="58" spans="1:20" s="18" customFormat="1" ht="147" x14ac:dyDescent="0.2">
      <c r="A58" s="24">
        <v>501665</v>
      </c>
      <c r="B58" s="25" t="s">
        <v>29</v>
      </c>
      <c r="C58" s="25" t="s">
        <v>67</v>
      </c>
      <c r="D58" s="25" t="s">
        <v>23</v>
      </c>
      <c r="E58" s="26">
        <v>0</v>
      </c>
      <c r="F58" s="27" t="s">
        <v>104</v>
      </c>
      <c r="G58" s="27"/>
      <c r="H58" s="28">
        <v>27</v>
      </c>
      <c r="I58" s="28">
        <v>27</v>
      </c>
      <c r="J58" s="28"/>
      <c r="K58" s="29">
        <v>8</v>
      </c>
      <c r="L58" s="30">
        <f t="shared" si="0"/>
        <v>4023000</v>
      </c>
      <c r="M58" s="30">
        <f t="shared" si="1"/>
        <v>15687000</v>
      </c>
      <c r="N58" s="30">
        <f t="shared" si="2"/>
        <v>0</v>
      </c>
      <c r="O58" s="30">
        <f t="shared" si="3"/>
        <v>4023000</v>
      </c>
      <c r="P58" s="30">
        <f t="shared" si="4"/>
        <v>0</v>
      </c>
      <c r="Q58" s="30">
        <f t="shared" si="5"/>
        <v>15687000</v>
      </c>
      <c r="R58" s="30">
        <f t="shared" si="6"/>
        <v>15687000</v>
      </c>
      <c r="S58" s="30">
        <f t="shared" si="7"/>
        <v>0</v>
      </c>
      <c r="T58" s="30">
        <f t="shared" si="8"/>
        <v>15687000</v>
      </c>
    </row>
    <row r="59" spans="1:20" s="18" customFormat="1" ht="189" x14ac:dyDescent="0.2">
      <c r="A59" s="31">
        <v>501670</v>
      </c>
      <c r="B59" s="25" t="s">
        <v>29</v>
      </c>
      <c r="C59" s="25" t="s">
        <v>67</v>
      </c>
      <c r="D59" s="25" t="s">
        <v>23</v>
      </c>
      <c r="E59" s="26">
        <v>0</v>
      </c>
      <c r="F59" s="32" t="s">
        <v>105</v>
      </c>
      <c r="G59" s="32"/>
      <c r="H59" s="28">
        <v>40</v>
      </c>
      <c r="I59" s="28">
        <v>40</v>
      </c>
      <c r="J59" s="33"/>
      <c r="K59" s="29">
        <v>8</v>
      </c>
      <c r="L59" s="30">
        <f t="shared" si="0"/>
        <v>5960000</v>
      </c>
      <c r="M59" s="30">
        <f t="shared" si="1"/>
        <v>23240000</v>
      </c>
      <c r="N59" s="30">
        <f t="shared" si="2"/>
        <v>0</v>
      </c>
      <c r="O59" s="30">
        <f t="shared" si="3"/>
        <v>5960000</v>
      </c>
      <c r="P59" s="30">
        <f t="shared" si="4"/>
        <v>0</v>
      </c>
      <c r="Q59" s="30">
        <f t="shared" si="5"/>
        <v>23240000</v>
      </c>
      <c r="R59" s="30">
        <f t="shared" si="6"/>
        <v>23240000</v>
      </c>
      <c r="S59" s="30">
        <f t="shared" si="7"/>
        <v>0</v>
      </c>
      <c r="T59" s="30">
        <f t="shared" si="8"/>
        <v>23240000</v>
      </c>
    </row>
    <row r="60" spans="1:20" s="18" customFormat="1" ht="105" x14ac:dyDescent="0.2">
      <c r="A60" s="24">
        <v>501675</v>
      </c>
      <c r="B60" s="25" t="s">
        <v>29</v>
      </c>
      <c r="C60" s="25" t="s">
        <v>67</v>
      </c>
      <c r="D60" s="25" t="s">
        <v>23</v>
      </c>
      <c r="E60" s="26">
        <v>0</v>
      </c>
      <c r="F60" s="27" t="s">
        <v>106</v>
      </c>
      <c r="G60" s="27" t="s">
        <v>107</v>
      </c>
      <c r="H60" s="28">
        <v>35</v>
      </c>
      <c r="I60" s="28">
        <v>35</v>
      </c>
      <c r="J60" s="28"/>
      <c r="K60" s="29">
        <v>8</v>
      </c>
      <c r="L60" s="30">
        <f t="shared" si="0"/>
        <v>5215000</v>
      </c>
      <c r="M60" s="30">
        <f t="shared" si="1"/>
        <v>20335000</v>
      </c>
      <c r="N60" s="30">
        <f t="shared" si="2"/>
        <v>0</v>
      </c>
      <c r="O60" s="30">
        <f t="shared" si="3"/>
        <v>5215000</v>
      </c>
      <c r="P60" s="30">
        <f t="shared" si="4"/>
        <v>0</v>
      </c>
      <c r="Q60" s="30">
        <f t="shared" si="5"/>
        <v>20335000</v>
      </c>
      <c r="R60" s="30">
        <f t="shared" si="6"/>
        <v>20335000</v>
      </c>
      <c r="S60" s="30">
        <f t="shared" si="7"/>
        <v>0</v>
      </c>
      <c r="T60" s="30">
        <f t="shared" si="8"/>
        <v>20335000</v>
      </c>
    </row>
    <row r="61" spans="1:20" s="18" customFormat="1" ht="147" x14ac:dyDescent="0.2">
      <c r="A61" s="24">
        <v>501680</v>
      </c>
      <c r="B61" s="25" t="s">
        <v>29</v>
      </c>
      <c r="C61" s="25" t="s">
        <v>67</v>
      </c>
      <c r="D61" s="25" t="s">
        <v>23</v>
      </c>
      <c r="E61" s="26">
        <v>0</v>
      </c>
      <c r="F61" s="27" t="s">
        <v>108</v>
      </c>
      <c r="G61" s="27"/>
      <c r="H61" s="28">
        <v>27</v>
      </c>
      <c r="I61" s="28">
        <v>27</v>
      </c>
      <c r="J61" s="28"/>
      <c r="K61" s="29">
        <v>6</v>
      </c>
      <c r="L61" s="30">
        <f t="shared" si="0"/>
        <v>4023000</v>
      </c>
      <c r="M61" s="30">
        <f t="shared" si="1"/>
        <v>15687000</v>
      </c>
      <c r="N61" s="30">
        <f t="shared" si="2"/>
        <v>0</v>
      </c>
      <c r="O61" s="30">
        <f t="shared" si="3"/>
        <v>4023000</v>
      </c>
      <c r="P61" s="30">
        <f t="shared" si="4"/>
        <v>0</v>
      </c>
      <c r="Q61" s="30">
        <f t="shared" si="5"/>
        <v>15687000</v>
      </c>
      <c r="R61" s="30">
        <f t="shared" si="6"/>
        <v>15687000</v>
      </c>
      <c r="S61" s="30">
        <f t="shared" si="7"/>
        <v>0</v>
      </c>
      <c r="T61" s="30">
        <f t="shared" si="8"/>
        <v>15687000</v>
      </c>
    </row>
    <row r="62" spans="1:20" s="18" customFormat="1" ht="84" x14ac:dyDescent="0.2">
      <c r="A62" s="24">
        <v>501685</v>
      </c>
      <c r="B62" s="25" t="s">
        <v>29</v>
      </c>
      <c r="C62" s="25" t="s">
        <v>67</v>
      </c>
      <c r="D62" s="25" t="s">
        <v>23</v>
      </c>
      <c r="E62" s="26">
        <v>0</v>
      </c>
      <c r="F62" s="27" t="s">
        <v>109</v>
      </c>
      <c r="G62" s="27"/>
      <c r="H62" s="28">
        <v>47</v>
      </c>
      <c r="I62" s="28">
        <v>47</v>
      </c>
      <c r="J62" s="28"/>
      <c r="K62" s="29">
        <v>8</v>
      </c>
      <c r="L62" s="30">
        <f t="shared" si="0"/>
        <v>7003000</v>
      </c>
      <c r="M62" s="30">
        <f t="shared" si="1"/>
        <v>27307000</v>
      </c>
      <c r="N62" s="30">
        <f t="shared" si="2"/>
        <v>0</v>
      </c>
      <c r="O62" s="30">
        <f t="shared" si="3"/>
        <v>7003000</v>
      </c>
      <c r="P62" s="30">
        <f t="shared" si="4"/>
        <v>0</v>
      </c>
      <c r="Q62" s="30">
        <f t="shared" si="5"/>
        <v>27307000</v>
      </c>
      <c r="R62" s="30">
        <f t="shared" si="6"/>
        <v>27307000</v>
      </c>
      <c r="S62" s="30">
        <f t="shared" si="7"/>
        <v>0</v>
      </c>
      <c r="T62" s="30">
        <f t="shared" si="8"/>
        <v>27307000</v>
      </c>
    </row>
    <row r="63" spans="1:20" s="18" customFormat="1" ht="189" x14ac:dyDescent="0.2">
      <c r="A63" s="24">
        <v>501690</v>
      </c>
      <c r="B63" s="25" t="s">
        <v>29</v>
      </c>
      <c r="C63" s="25" t="s">
        <v>67</v>
      </c>
      <c r="D63" s="25" t="s">
        <v>23</v>
      </c>
      <c r="E63" s="26">
        <v>0</v>
      </c>
      <c r="F63" s="27" t="s">
        <v>110</v>
      </c>
      <c r="G63" s="27" t="s">
        <v>111</v>
      </c>
      <c r="H63" s="28">
        <v>26.3</v>
      </c>
      <c r="I63" s="28">
        <v>26.3</v>
      </c>
      <c r="J63" s="28"/>
      <c r="K63" s="29">
        <v>6</v>
      </c>
      <c r="L63" s="30">
        <f t="shared" si="0"/>
        <v>3918700</v>
      </c>
      <c r="M63" s="30">
        <f t="shared" si="1"/>
        <v>15280300</v>
      </c>
      <c r="N63" s="30">
        <f t="shared" si="2"/>
        <v>0</v>
      </c>
      <c r="O63" s="30">
        <f t="shared" si="3"/>
        <v>3918700</v>
      </c>
      <c r="P63" s="30">
        <f t="shared" si="4"/>
        <v>0</v>
      </c>
      <c r="Q63" s="30">
        <f t="shared" si="5"/>
        <v>15280300</v>
      </c>
      <c r="R63" s="30">
        <f t="shared" si="6"/>
        <v>15280300</v>
      </c>
      <c r="S63" s="30">
        <f t="shared" si="7"/>
        <v>0</v>
      </c>
      <c r="T63" s="30">
        <f t="shared" si="8"/>
        <v>15280300</v>
      </c>
    </row>
    <row r="64" spans="1:20" s="18" customFormat="1" ht="84" x14ac:dyDescent="0.2">
      <c r="A64" s="24">
        <v>501695</v>
      </c>
      <c r="B64" s="25" t="s">
        <v>29</v>
      </c>
      <c r="C64" s="25" t="s">
        <v>67</v>
      </c>
      <c r="D64" s="25" t="s">
        <v>23</v>
      </c>
      <c r="E64" s="26">
        <v>0</v>
      </c>
      <c r="F64" s="27" t="s">
        <v>112</v>
      </c>
      <c r="G64" s="27" t="s">
        <v>113</v>
      </c>
      <c r="H64" s="28">
        <v>59.4</v>
      </c>
      <c r="I64" s="28">
        <v>59.4</v>
      </c>
      <c r="J64" s="28"/>
      <c r="K64" s="29">
        <v>6</v>
      </c>
      <c r="L64" s="30">
        <f t="shared" si="0"/>
        <v>8850600</v>
      </c>
      <c r="M64" s="30">
        <f t="shared" si="1"/>
        <v>34511400</v>
      </c>
      <c r="N64" s="30">
        <f t="shared" si="2"/>
        <v>0</v>
      </c>
      <c r="O64" s="30">
        <f t="shared" si="3"/>
        <v>8850600</v>
      </c>
      <c r="P64" s="30">
        <f t="shared" si="4"/>
        <v>0</v>
      </c>
      <c r="Q64" s="30">
        <f t="shared" si="5"/>
        <v>34511400</v>
      </c>
      <c r="R64" s="30">
        <f t="shared" si="6"/>
        <v>34511400</v>
      </c>
      <c r="S64" s="30">
        <f t="shared" si="7"/>
        <v>0</v>
      </c>
      <c r="T64" s="30">
        <f t="shared" si="8"/>
        <v>34511400</v>
      </c>
    </row>
    <row r="65" spans="1:20" s="18" customFormat="1" ht="42" x14ac:dyDescent="0.2">
      <c r="A65" s="31">
        <v>501697</v>
      </c>
      <c r="B65" s="25" t="s">
        <v>29</v>
      </c>
      <c r="C65" s="25" t="s">
        <v>67</v>
      </c>
      <c r="D65" s="25" t="s">
        <v>23</v>
      </c>
      <c r="E65" s="34" t="s">
        <v>32</v>
      </c>
      <c r="F65" s="32" t="s">
        <v>114</v>
      </c>
      <c r="G65" s="32"/>
      <c r="H65" s="28">
        <v>12</v>
      </c>
      <c r="I65" s="33">
        <v>7</v>
      </c>
      <c r="J65" s="33">
        <v>5</v>
      </c>
      <c r="K65" s="29" t="s">
        <v>115</v>
      </c>
      <c r="L65" s="30">
        <f t="shared" ref="L65" si="9">I65*149000+J65*235000</f>
        <v>2218000</v>
      </c>
      <c r="M65" s="30">
        <f t="shared" ref="M65" si="10">I65*327000+J65*940000</f>
        <v>6989000</v>
      </c>
      <c r="N65" s="30">
        <f t="shared" si="2"/>
        <v>0</v>
      </c>
      <c r="O65" s="30">
        <f t="shared" si="3"/>
        <v>2218000</v>
      </c>
      <c r="P65" s="30">
        <f t="shared" si="4"/>
        <v>0</v>
      </c>
      <c r="Q65" s="30">
        <f t="shared" si="5"/>
        <v>6989000</v>
      </c>
      <c r="R65" s="30">
        <f t="shared" ref="R65" si="11">I65*327000+J65*799000</f>
        <v>6284000</v>
      </c>
      <c r="S65" s="30">
        <f t="shared" si="7"/>
        <v>0</v>
      </c>
      <c r="T65" s="30">
        <f t="shared" si="8"/>
        <v>6284000</v>
      </c>
    </row>
    <row r="66" spans="1:20" s="18" customFormat="1" ht="42" x14ac:dyDescent="0.2">
      <c r="A66" s="24">
        <v>501700</v>
      </c>
      <c r="B66" s="25" t="s">
        <v>29</v>
      </c>
      <c r="C66" s="25" t="s">
        <v>67</v>
      </c>
      <c r="D66" s="25" t="s">
        <v>116</v>
      </c>
      <c r="E66" s="26">
        <v>0</v>
      </c>
      <c r="F66" s="27" t="s">
        <v>117</v>
      </c>
      <c r="G66" s="27"/>
      <c r="H66" s="28">
        <v>5</v>
      </c>
      <c r="I66" s="28">
        <v>5</v>
      </c>
      <c r="J66" s="28"/>
      <c r="K66" s="29">
        <v>4</v>
      </c>
      <c r="L66" s="30">
        <f t="shared" ref="L66:L84" si="12">I66*149000+J66*218000</f>
        <v>745000</v>
      </c>
      <c r="M66" s="30">
        <f t="shared" ref="M66:M84" si="13">I66*581000+J66*1504000</f>
        <v>2905000</v>
      </c>
      <c r="N66" s="30">
        <f t="shared" si="2"/>
        <v>0</v>
      </c>
      <c r="O66" s="30">
        <f t="shared" si="3"/>
        <v>745000</v>
      </c>
      <c r="P66" s="30">
        <f t="shared" si="4"/>
        <v>0</v>
      </c>
      <c r="Q66" s="30">
        <f t="shared" si="5"/>
        <v>2905000</v>
      </c>
      <c r="R66" s="30">
        <f t="shared" ref="R66:R84" si="14">I66*581000+J66*1278000</f>
        <v>2905000</v>
      </c>
      <c r="S66" s="30">
        <f t="shared" si="7"/>
        <v>0</v>
      </c>
      <c r="T66" s="30">
        <f t="shared" si="8"/>
        <v>2905000</v>
      </c>
    </row>
    <row r="67" spans="1:20" s="18" customFormat="1" ht="63" x14ac:dyDescent="0.2">
      <c r="A67" s="24">
        <v>501705</v>
      </c>
      <c r="B67" s="25" t="s">
        <v>29</v>
      </c>
      <c r="C67" s="25" t="s">
        <v>67</v>
      </c>
      <c r="D67" s="25" t="s">
        <v>116</v>
      </c>
      <c r="E67" s="26">
        <v>0</v>
      </c>
      <c r="F67" s="32" t="s">
        <v>118</v>
      </c>
      <c r="G67" s="32"/>
      <c r="H67" s="28">
        <v>5.6</v>
      </c>
      <c r="I67" s="28">
        <v>5.6</v>
      </c>
      <c r="J67" s="28"/>
      <c r="K67" s="29">
        <v>4</v>
      </c>
      <c r="L67" s="30">
        <f t="shared" si="12"/>
        <v>834400</v>
      </c>
      <c r="M67" s="30">
        <f t="shared" si="13"/>
        <v>3253600</v>
      </c>
      <c r="N67" s="30">
        <f t="shared" si="2"/>
        <v>0</v>
      </c>
      <c r="O67" s="30">
        <f t="shared" si="3"/>
        <v>834400</v>
      </c>
      <c r="P67" s="30">
        <f t="shared" si="4"/>
        <v>0</v>
      </c>
      <c r="Q67" s="30">
        <f t="shared" si="5"/>
        <v>3253600</v>
      </c>
      <c r="R67" s="30">
        <f t="shared" si="14"/>
        <v>3253600</v>
      </c>
      <c r="S67" s="30">
        <f t="shared" si="7"/>
        <v>0</v>
      </c>
      <c r="T67" s="30">
        <f t="shared" si="8"/>
        <v>3253600</v>
      </c>
    </row>
    <row r="68" spans="1:20" s="18" customFormat="1" ht="63" x14ac:dyDescent="0.2">
      <c r="A68" s="24">
        <v>501710</v>
      </c>
      <c r="B68" s="25" t="s">
        <v>29</v>
      </c>
      <c r="C68" s="25" t="s">
        <v>67</v>
      </c>
      <c r="D68" s="25" t="s">
        <v>116</v>
      </c>
      <c r="E68" s="26">
        <v>0</v>
      </c>
      <c r="F68" s="27" t="s">
        <v>119</v>
      </c>
      <c r="G68" s="27"/>
      <c r="H68" s="28">
        <v>7.7</v>
      </c>
      <c r="I68" s="28">
        <v>7.7</v>
      </c>
      <c r="J68" s="28"/>
      <c r="K68" s="29">
        <v>4</v>
      </c>
      <c r="L68" s="30">
        <f t="shared" si="12"/>
        <v>1147300</v>
      </c>
      <c r="M68" s="30">
        <f t="shared" si="13"/>
        <v>4473700</v>
      </c>
      <c r="N68" s="30">
        <f t="shared" si="2"/>
        <v>0</v>
      </c>
      <c r="O68" s="30">
        <f t="shared" si="3"/>
        <v>1147300</v>
      </c>
      <c r="P68" s="30">
        <f t="shared" si="4"/>
        <v>0</v>
      </c>
      <c r="Q68" s="30">
        <f t="shared" si="5"/>
        <v>4473700</v>
      </c>
      <c r="R68" s="30">
        <f t="shared" si="14"/>
        <v>4473700</v>
      </c>
      <c r="S68" s="30">
        <f t="shared" si="7"/>
        <v>0</v>
      </c>
      <c r="T68" s="30">
        <f t="shared" si="8"/>
        <v>4473700</v>
      </c>
    </row>
    <row r="69" spans="1:20" s="18" customFormat="1" ht="126" x14ac:dyDescent="0.2">
      <c r="A69" s="24">
        <v>501715</v>
      </c>
      <c r="B69" s="25" t="s">
        <v>29</v>
      </c>
      <c r="C69" s="25" t="s">
        <v>67</v>
      </c>
      <c r="D69" s="25" t="s">
        <v>120</v>
      </c>
      <c r="E69" s="26">
        <v>0</v>
      </c>
      <c r="F69" s="27" t="s">
        <v>121</v>
      </c>
      <c r="G69" s="27" t="s">
        <v>122</v>
      </c>
      <c r="H69" s="28">
        <v>5.5</v>
      </c>
      <c r="I69" s="28">
        <v>5.5</v>
      </c>
      <c r="J69" s="28"/>
      <c r="K69" s="29">
        <v>4</v>
      </c>
      <c r="L69" s="30">
        <f t="shared" si="12"/>
        <v>819500</v>
      </c>
      <c r="M69" s="30">
        <f t="shared" si="13"/>
        <v>3195500</v>
      </c>
      <c r="N69" s="30">
        <f t="shared" si="2"/>
        <v>0</v>
      </c>
      <c r="O69" s="30">
        <f t="shared" si="3"/>
        <v>819500</v>
      </c>
      <c r="P69" s="30">
        <f t="shared" si="4"/>
        <v>0</v>
      </c>
      <c r="Q69" s="30">
        <f t="shared" si="5"/>
        <v>3195500</v>
      </c>
      <c r="R69" s="30">
        <f t="shared" si="14"/>
        <v>3195500</v>
      </c>
      <c r="S69" s="30">
        <f t="shared" si="7"/>
        <v>0</v>
      </c>
      <c r="T69" s="30">
        <f t="shared" si="8"/>
        <v>3195500</v>
      </c>
    </row>
    <row r="70" spans="1:20" s="18" customFormat="1" ht="252" x14ac:dyDescent="0.2">
      <c r="A70" s="24">
        <v>501720</v>
      </c>
      <c r="B70" s="25" t="s">
        <v>29</v>
      </c>
      <c r="C70" s="25" t="s">
        <v>123</v>
      </c>
      <c r="D70" s="25" t="s">
        <v>120</v>
      </c>
      <c r="E70" s="26">
        <v>0</v>
      </c>
      <c r="F70" s="27" t="s">
        <v>124</v>
      </c>
      <c r="G70" s="27"/>
      <c r="H70" s="28">
        <v>7</v>
      </c>
      <c r="I70" s="28">
        <v>7</v>
      </c>
      <c r="J70" s="28"/>
      <c r="K70" s="29">
        <v>4</v>
      </c>
      <c r="L70" s="30">
        <f t="shared" si="12"/>
        <v>1043000</v>
      </c>
      <c r="M70" s="30">
        <f t="shared" si="13"/>
        <v>4067000</v>
      </c>
      <c r="N70" s="30">
        <f t="shared" si="2"/>
        <v>0</v>
      </c>
      <c r="O70" s="30">
        <f t="shared" si="3"/>
        <v>1043000</v>
      </c>
      <c r="P70" s="30">
        <f t="shared" si="4"/>
        <v>0</v>
      </c>
      <c r="Q70" s="30">
        <f t="shared" si="5"/>
        <v>4067000</v>
      </c>
      <c r="R70" s="30">
        <f t="shared" si="14"/>
        <v>4067000</v>
      </c>
      <c r="S70" s="30">
        <f t="shared" si="7"/>
        <v>0</v>
      </c>
      <c r="T70" s="30">
        <f t="shared" si="8"/>
        <v>4067000</v>
      </c>
    </row>
    <row r="71" spans="1:20" s="18" customFormat="1" ht="189" x14ac:dyDescent="0.2">
      <c r="A71" s="31">
        <v>501721</v>
      </c>
      <c r="B71" s="25" t="s">
        <v>29</v>
      </c>
      <c r="C71" s="25" t="s">
        <v>123</v>
      </c>
      <c r="D71" s="25" t="s">
        <v>120</v>
      </c>
      <c r="E71" s="26">
        <v>0</v>
      </c>
      <c r="F71" s="32" t="s">
        <v>125</v>
      </c>
      <c r="G71" s="32"/>
      <c r="H71" s="28">
        <v>45</v>
      </c>
      <c r="I71" s="28">
        <v>45</v>
      </c>
      <c r="J71" s="33"/>
      <c r="K71" s="29">
        <v>6</v>
      </c>
      <c r="L71" s="30">
        <f t="shared" si="12"/>
        <v>6705000</v>
      </c>
      <c r="M71" s="30">
        <f t="shared" si="13"/>
        <v>26145000</v>
      </c>
      <c r="N71" s="30">
        <f t="shared" si="2"/>
        <v>0</v>
      </c>
      <c r="O71" s="30">
        <f t="shared" si="3"/>
        <v>6705000</v>
      </c>
      <c r="P71" s="30">
        <f t="shared" si="4"/>
        <v>0</v>
      </c>
      <c r="Q71" s="30">
        <f t="shared" si="5"/>
        <v>26145000</v>
      </c>
      <c r="R71" s="30">
        <f t="shared" si="14"/>
        <v>26145000</v>
      </c>
      <c r="S71" s="30">
        <f t="shared" si="7"/>
        <v>0</v>
      </c>
      <c r="T71" s="30">
        <f t="shared" si="8"/>
        <v>26145000</v>
      </c>
    </row>
    <row r="72" spans="1:20" s="18" customFormat="1" ht="126" x14ac:dyDescent="0.2">
      <c r="A72" s="24">
        <v>501725</v>
      </c>
      <c r="B72" s="25" t="s">
        <v>29</v>
      </c>
      <c r="C72" s="25" t="s">
        <v>123</v>
      </c>
      <c r="D72" s="25" t="s">
        <v>31</v>
      </c>
      <c r="E72" s="26">
        <v>0</v>
      </c>
      <c r="F72" s="27" t="s">
        <v>126</v>
      </c>
      <c r="G72" s="27"/>
      <c r="H72" s="28">
        <v>3.1</v>
      </c>
      <c r="I72" s="28">
        <v>3.1</v>
      </c>
      <c r="J72" s="28"/>
      <c r="K72" s="29">
        <v>3</v>
      </c>
      <c r="L72" s="30">
        <f t="shared" si="12"/>
        <v>461900</v>
      </c>
      <c r="M72" s="30">
        <f t="shared" si="13"/>
        <v>1801100</v>
      </c>
      <c r="N72" s="30">
        <f t="shared" si="2"/>
        <v>0</v>
      </c>
      <c r="O72" s="30">
        <f t="shared" si="3"/>
        <v>461900</v>
      </c>
      <c r="P72" s="30">
        <f t="shared" si="4"/>
        <v>0</v>
      </c>
      <c r="Q72" s="30">
        <f t="shared" si="5"/>
        <v>1801100</v>
      </c>
      <c r="R72" s="30">
        <f t="shared" si="14"/>
        <v>1801100</v>
      </c>
      <c r="S72" s="30">
        <f t="shared" si="7"/>
        <v>0</v>
      </c>
      <c r="T72" s="30">
        <f t="shared" si="8"/>
        <v>1801100</v>
      </c>
    </row>
    <row r="73" spans="1:20" s="18" customFormat="1" ht="105" x14ac:dyDescent="0.2">
      <c r="A73" s="24">
        <v>501730</v>
      </c>
      <c r="B73" s="25" t="s">
        <v>29</v>
      </c>
      <c r="C73" s="25" t="s">
        <v>123</v>
      </c>
      <c r="D73" s="25" t="s">
        <v>31</v>
      </c>
      <c r="E73" s="26">
        <v>0</v>
      </c>
      <c r="F73" s="27" t="s">
        <v>127</v>
      </c>
      <c r="G73" s="27"/>
      <c r="H73" s="28">
        <v>4.8</v>
      </c>
      <c r="I73" s="28">
        <v>4.8</v>
      </c>
      <c r="J73" s="28"/>
      <c r="K73" s="29">
        <v>3</v>
      </c>
      <c r="L73" s="30">
        <f t="shared" si="12"/>
        <v>715200</v>
      </c>
      <c r="M73" s="30">
        <f t="shared" si="13"/>
        <v>2788800</v>
      </c>
      <c r="N73" s="30">
        <f t="shared" si="2"/>
        <v>0</v>
      </c>
      <c r="O73" s="30">
        <f t="shared" si="3"/>
        <v>715200</v>
      </c>
      <c r="P73" s="30">
        <f t="shared" si="4"/>
        <v>0</v>
      </c>
      <c r="Q73" s="30">
        <f t="shared" si="5"/>
        <v>2788800</v>
      </c>
      <c r="R73" s="30">
        <f t="shared" si="14"/>
        <v>2788800</v>
      </c>
      <c r="S73" s="30">
        <f t="shared" si="7"/>
        <v>0</v>
      </c>
      <c r="T73" s="30">
        <f t="shared" si="8"/>
        <v>2788800</v>
      </c>
    </row>
    <row r="74" spans="1:20" s="18" customFormat="1" ht="126" x14ac:dyDescent="0.2">
      <c r="A74" s="24">
        <v>501735</v>
      </c>
      <c r="B74" s="25" t="s">
        <v>29</v>
      </c>
      <c r="C74" s="25" t="s">
        <v>123</v>
      </c>
      <c r="D74" s="25" t="s">
        <v>31</v>
      </c>
      <c r="E74" s="26">
        <v>0</v>
      </c>
      <c r="F74" s="27" t="s">
        <v>128</v>
      </c>
      <c r="G74" s="27"/>
      <c r="H74" s="28">
        <v>6</v>
      </c>
      <c r="I74" s="28">
        <v>4</v>
      </c>
      <c r="J74" s="28">
        <v>2</v>
      </c>
      <c r="K74" s="29">
        <v>3</v>
      </c>
      <c r="L74" s="30">
        <f t="shared" si="12"/>
        <v>1032000</v>
      </c>
      <c r="M74" s="30">
        <f t="shared" si="13"/>
        <v>5332000</v>
      </c>
      <c r="N74" s="30">
        <f t="shared" si="2"/>
        <v>0</v>
      </c>
      <c r="O74" s="30">
        <f t="shared" si="3"/>
        <v>1032000</v>
      </c>
      <c r="P74" s="30">
        <f t="shared" si="4"/>
        <v>0</v>
      </c>
      <c r="Q74" s="30">
        <f t="shared" si="5"/>
        <v>5332000</v>
      </c>
      <c r="R74" s="30">
        <f t="shared" si="14"/>
        <v>4880000</v>
      </c>
      <c r="S74" s="30">
        <f t="shared" si="7"/>
        <v>0</v>
      </c>
      <c r="T74" s="30">
        <f t="shared" si="8"/>
        <v>4880000</v>
      </c>
    </row>
    <row r="75" spans="1:20" s="18" customFormat="1" ht="189" x14ac:dyDescent="0.2">
      <c r="A75" s="24">
        <v>501740</v>
      </c>
      <c r="B75" s="25" t="s">
        <v>29</v>
      </c>
      <c r="C75" s="25" t="s">
        <v>123</v>
      </c>
      <c r="D75" s="25" t="s">
        <v>31</v>
      </c>
      <c r="E75" s="26">
        <v>0</v>
      </c>
      <c r="F75" s="27" t="s">
        <v>129</v>
      </c>
      <c r="G75" s="27" t="s">
        <v>130</v>
      </c>
      <c r="H75" s="28">
        <v>13</v>
      </c>
      <c r="I75" s="28">
        <v>8.5</v>
      </c>
      <c r="J75" s="28">
        <v>4.5</v>
      </c>
      <c r="K75" s="29">
        <v>4</v>
      </c>
      <c r="L75" s="30">
        <f t="shared" si="12"/>
        <v>2247500</v>
      </c>
      <c r="M75" s="30">
        <f t="shared" si="13"/>
        <v>11706500</v>
      </c>
      <c r="N75" s="30">
        <f t="shared" si="2"/>
        <v>0</v>
      </c>
      <c r="O75" s="30">
        <f t="shared" si="3"/>
        <v>2247500</v>
      </c>
      <c r="P75" s="30">
        <f t="shared" si="4"/>
        <v>0</v>
      </c>
      <c r="Q75" s="30">
        <f t="shared" si="5"/>
        <v>11706500</v>
      </c>
      <c r="R75" s="30">
        <f t="shared" si="14"/>
        <v>10689500</v>
      </c>
      <c r="S75" s="30">
        <f t="shared" si="7"/>
        <v>0</v>
      </c>
      <c r="T75" s="30">
        <f t="shared" si="8"/>
        <v>10689500</v>
      </c>
    </row>
    <row r="76" spans="1:20" s="18" customFormat="1" ht="84" x14ac:dyDescent="0.2">
      <c r="A76" s="24">
        <v>501745</v>
      </c>
      <c r="B76" s="25" t="s">
        <v>29</v>
      </c>
      <c r="C76" s="25" t="s">
        <v>123</v>
      </c>
      <c r="D76" s="25" t="s">
        <v>31</v>
      </c>
      <c r="E76" s="26">
        <v>0</v>
      </c>
      <c r="F76" s="27" t="s">
        <v>131</v>
      </c>
      <c r="G76" s="27"/>
      <c r="H76" s="28">
        <v>17.600000000000001</v>
      </c>
      <c r="I76" s="28">
        <v>17.600000000000001</v>
      </c>
      <c r="J76" s="28"/>
      <c r="K76" s="29">
        <v>6</v>
      </c>
      <c r="L76" s="30">
        <f t="shared" si="12"/>
        <v>2622400</v>
      </c>
      <c r="M76" s="30">
        <f t="shared" si="13"/>
        <v>10225600</v>
      </c>
      <c r="N76" s="30">
        <f t="shared" si="2"/>
        <v>0</v>
      </c>
      <c r="O76" s="30">
        <f t="shared" si="3"/>
        <v>2622400</v>
      </c>
      <c r="P76" s="30">
        <f t="shared" si="4"/>
        <v>0</v>
      </c>
      <c r="Q76" s="30">
        <f t="shared" si="5"/>
        <v>10225600</v>
      </c>
      <c r="R76" s="30">
        <f t="shared" si="14"/>
        <v>10225600</v>
      </c>
      <c r="S76" s="30">
        <f t="shared" si="7"/>
        <v>0</v>
      </c>
      <c r="T76" s="30">
        <f t="shared" si="8"/>
        <v>10225600</v>
      </c>
    </row>
    <row r="77" spans="1:20" s="18" customFormat="1" ht="210" x14ac:dyDescent="0.2">
      <c r="A77" s="24">
        <v>501750</v>
      </c>
      <c r="B77" s="25" t="s">
        <v>29</v>
      </c>
      <c r="C77" s="25" t="s">
        <v>123</v>
      </c>
      <c r="D77" s="25" t="s">
        <v>31</v>
      </c>
      <c r="E77" s="26">
        <v>0</v>
      </c>
      <c r="F77" s="27" t="s">
        <v>132</v>
      </c>
      <c r="G77" s="27" t="s">
        <v>133</v>
      </c>
      <c r="H77" s="28">
        <v>87.9</v>
      </c>
      <c r="I77" s="28">
        <v>87.9</v>
      </c>
      <c r="J77" s="28"/>
      <c r="K77" s="29">
        <v>8</v>
      </c>
      <c r="L77" s="30">
        <f t="shared" si="12"/>
        <v>13097100</v>
      </c>
      <c r="M77" s="30">
        <f t="shared" si="13"/>
        <v>51069900</v>
      </c>
      <c r="N77" s="30">
        <f t="shared" si="2"/>
        <v>0</v>
      </c>
      <c r="O77" s="30">
        <f t="shared" si="3"/>
        <v>13097100</v>
      </c>
      <c r="P77" s="30">
        <f t="shared" si="4"/>
        <v>0</v>
      </c>
      <c r="Q77" s="30">
        <f t="shared" si="5"/>
        <v>51069900</v>
      </c>
      <c r="R77" s="30">
        <f t="shared" si="14"/>
        <v>51069900</v>
      </c>
      <c r="S77" s="30">
        <f t="shared" si="7"/>
        <v>0</v>
      </c>
      <c r="T77" s="30">
        <f t="shared" si="8"/>
        <v>51069900</v>
      </c>
    </row>
    <row r="78" spans="1:20" s="18" customFormat="1" ht="84" x14ac:dyDescent="0.2">
      <c r="A78" s="24">
        <v>501755</v>
      </c>
      <c r="B78" s="25" t="s">
        <v>29</v>
      </c>
      <c r="C78" s="25" t="s">
        <v>123</v>
      </c>
      <c r="D78" s="25" t="s">
        <v>31</v>
      </c>
      <c r="E78" s="26">
        <v>0</v>
      </c>
      <c r="F78" s="27" t="s">
        <v>134</v>
      </c>
      <c r="G78" s="27"/>
      <c r="H78" s="28">
        <v>35</v>
      </c>
      <c r="I78" s="28">
        <v>35</v>
      </c>
      <c r="J78" s="28"/>
      <c r="K78" s="29">
        <v>8</v>
      </c>
      <c r="L78" s="30">
        <f t="shared" si="12"/>
        <v>5215000</v>
      </c>
      <c r="M78" s="30">
        <f t="shared" si="13"/>
        <v>20335000</v>
      </c>
      <c r="N78" s="30">
        <f t="shared" si="2"/>
        <v>0</v>
      </c>
      <c r="O78" s="30">
        <f t="shared" si="3"/>
        <v>5215000</v>
      </c>
      <c r="P78" s="30">
        <f t="shared" si="4"/>
        <v>0</v>
      </c>
      <c r="Q78" s="30">
        <f t="shared" si="5"/>
        <v>20335000</v>
      </c>
      <c r="R78" s="30">
        <f t="shared" si="14"/>
        <v>20335000</v>
      </c>
      <c r="S78" s="30">
        <f t="shared" si="7"/>
        <v>0</v>
      </c>
      <c r="T78" s="30">
        <f t="shared" si="8"/>
        <v>20335000</v>
      </c>
    </row>
    <row r="79" spans="1:20" s="18" customFormat="1" ht="84" x14ac:dyDescent="0.2">
      <c r="A79" s="24">
        <v>501760</v>
      </c>
      <c r="B79" s="25" t="s">
        <v>29</v>
      </c>
      <c r="C79" s="25" t="s">
        <v>123</v>
      </c>
      <c r="D79" s="25" t="s">
        <v>31</v>
      </c>
      <c r="E79" s="26">
        <v>0</v>
      </c>
      <c r="F79" s="32" t="s">
        <v>135</v>
      </c>
      <c r="G79" s="32"/>
      <c r="H79" s="28">
        <v>20.100000000000001</v>
      </c>
      <c r="I79" s="28">
        <v>20.100000000000001</v>
      </c>
      <c r="J79" s="28"/>
      <c r="K79" s="29">
        <v>6</v>
      </c>
      <c r="L79" s="30">
        <f t="shared" si="12"/>
        <v>2994900</v>
      </c>
      <c r="M79" s="30">
        <f t="shared" si="13"/>
        <v>11678100</v>
      </c>
      <c r="N79" s="30">
        <f t="shared" si="2"/>
        <v>0</v>
      </c>
      <c r="O79" s="30">
        <f t="shared" si="3"/>
        <v>2994900</v>
      </c>
      <c r="P79" s="30">
        <f t="shared" si="4"/>
        <v>0</v>
      </c>
      <c r="Q79" s="30">
        <f t="shared" si="5"/>
        <v>11678100</v>
      </c>
      <c r="R79" s="30">
        <f t="shared" si="14"/>
        <v>11678100</v>
      </c>
      <c r="S79" s="30">
        <f t="shared" si="7"/>
        <v>0</v>
      </c>
      <c r="T79" s="30">
        <f t="shared" si="8"/>
        <v>11678100</v>
      </c>
    </row>
    <row r="80" spans="1:20" s="18" customFormat="1" ht="126" x14ac:dyDescent="0.2">
      <c r="A80" s="24">
        <v>501765</v>
      </c>
      <c r="B80" s="25" t="s">
        <v>29</v>
      </c>
      <c r="C80" s="25" t="s">
        <v>123</v>
      </c>
      <c r="D80" s="25" t="s">
        <v>31</v>
      </c>
      <c r="E80" s="26">
        <v>0</v>
      </c>
      <c r="F80" s="27" t="s">
        <v>136</v>
      </c>
      <c r="G80" s="27" t="s">
        <v>137</v>
      </c>
      <c r="H80" s="28">
        <v>29</v>
      </c>
      <c r="I80" s="28">
        <v>29</v>
      </c>
      <c r="J80" s="28"/>
      <c r="K80" s="29">
        <v>6</v>
      </c>
      <c r="L80" s="30">
        <f t="shared" si="12"/>
        <v>4321000</v>
      </c>
      <c r="M80" s="30">
        <f t="shared" si="13"/>
        <v>16849000</v>
      </c>
      <c r="N80" s="30">
        <f t="shared" si="2"/>
        <v>0</v>
      </c>
      <c r="O80" s="30">
        <f t="shared" si="3"/>
        <v>4321000</v>
      </c>
      <c r="P80" s="30">
        <f t="shared" si="4"/>
        <v>0</v>
      </c>
      <c r="Q80" s="30">
        <f t="shared" si="5"/>
        <v>16849000</v>
      </c>
      <c r="R80" s="30">
        <f t="shared" si="14"/>
        <v>16849000</v>
      </c>
      <c r="S80" s="30">
        <f t="shared" si="7"/>
        <v>0</v>
      </c>
      <c r="T80" s="30">
        <f t="shared" si="8"/>
        <v>16849000</v>
      </c>
    </row>
    <row r="81" spans="1:20" s="18" customFormat="1" ht="42" x14ac:dyDescent="0.2">
      <c r="A81" s="24">
        <v>501770</v>
      </c>
      <c r="B81" s="25" t="s">
        <v>29</v>
      </c>
      <c r="C81" s="25" t="s">
        <v>123</v>
      </c>
      <c r="D81" s="25" t="s">
        <v>31</v>
      </c>
      <c r="E81" s="26">
        <v>0</v>
      </c>
      <c r="F81" s="27" t="s">
        <v>138</v>
      </c>
      <c r="G81" s="27"/>
      <c r="H81" s="28">
        <v>14</v>
      </c>
      <c r="I81" s="28">
        <v>14</v>
      </c>
      <c r="J81" s="28"/>
      <c r="K81" s="29">
        <v>6</v>
      </c>
      <c r="L81" s="30">
        <f t="shared" si="12"/>
        <v>2086000</v>
      </c>
      <c r="M81" s="30">
        <f t="shared" si="13"/>
        <v>8134000</v>
      </c>
      <c r="N81" s="30">
        <f t="shared" si="2"/>
        <v>0</v>
      </c>
      <c r="O81" s="30">
        <f t="shared" si="3"/>
        <v>2086000</v>
      </c>
      <c r="P81" s="30">
        <f t="shared" si="4"/>
        <v>0</v>
      </c>
      <c r="Q81" s="30">
        <f t="shared" si="5"/>
        <v>8134000</v>
      </c>
      <c r="R81" s="30">
        <f t="shared" si="14"/>
        <v>8134000</v>
      </c>
      <c r="S81" s="30">
        <f t="shared" si="7"/>
        <v>0</v>
      </c>
      <c r="T81" s="30">
        <f t="shared" si="8"/>
        <v>8134000</v>
      </c>
    </row>
    <row r="82" spans="1:20" s="18" customFormat="1" ht="63" x14ac:dyDescent="0.2">
      <c r="A82" s="24">
        <v>501775</v>
      </c>
      <c r="B82" s="25" t="s">
        <v>29</v>
      </c>
      <c r="C82" s="25" t="s">
        <v>123</v>
      </c>
      <c r="D82" s="25" t="s">
        <v>31</v>
      </c>
      <c r="E82" s="26">
        <v>0</v>
      </c>
      <c r="F82" s="27" t="s">
        <v>139</v>
      </c>
      <c r="G82" s="27"/>
      <c r="H82" s="28">
        <v>14</v>
      </c>
      <c r="I82" s="28">
        <v>14</v>
      </c>
      <c r="J82" s="28"/>
      <c r="K82" s="29">
        <v>6</v>
      </c>
      <c r="L82" s="30">
        <f t="shared" si="12"/>
        <v>2086000</v>
      </c>
      <c r="M82" s="30">
        <f t="shared" si="13"/>
        <v>8134000</v>
      </c>
      <c r="N82" s="30">
        <f t="shared" si="2"/>
        <v>0</v>
      </c>
      <c r="O82" s="30">
        <f t="shared" si="3"/>
        <v>2086000</v>
      </c>
      <c r="P82" s="30">
        <f t="shared" si="4"/>
        <v>0</v>
      </c>
      <c r="Q82" s="30">
        <f t="shared" si="5"/>
        <v>8134000</v>
      </c>
      <c r="R82" s="30">
        <f t="shared" si="14"/>
        <v>8134000</v>
      </c>
      <c r="S82" s="30">
        <f t="shared" si="7"/>
        <v>0</v>
      </c>
      <c r="T82" s="30">
        <f t="shared" si="8"/>
        <v>8134000</v>
      </c>
    </row>
    <row r="83" spans="1:20" s="18" customFormat="1" ht="63" x14ac:dyDescent="0.2">
      <c r="A83" s="24">
        <v>501780</v>
      </c>
      <c r="B83" s="25" t="s">
        <v>29</v>
      </c>
      <c r="C83" s="25" t="s">
        <v>123</v>
      </c>
      <c r="D83" s="25" t="s">
        <v>116</v>
      </c>
      <c r="E83" s="26">
        <v>0</v>
      </c>
      <c r="F83" s="27" t="s">
        <v>140</v>
      </c>
      <c r="G83" s="27"/>
      <c r="H83" s="28">
        <v>2</v>
      </c>
      <c r="I83" s="28">
        <v>2</v>
      </c>
      <c r="J83" s="28"/>
      <c r="K83" s="29">
        <v>3</v>
      </c>
      <c r="L83" s="30">
        <f t="shared" si="12"/>
        <v>298000</v>
      </c>
      <c r="M83" s="30">
        <f t="shared" si="13"/>
        <v>1162000</v>
      </c>
      <c r="N83" s="30">
        <f t="shared" si="2"/>
        <v>0</v>
      </c>
      <c r="O83" s="30">
        <f t="shared" si="3"/>
        <v>298000</v>
      </c>
      <c r="P83" s="30">
        <f t="shared" si="4"/>
        <v>0</v>
      </c>
      <c r="Q83" s="30">
        <f t="shared" si="5"/>
        <v>1162000</v>
      </c>
      <c r="R83" s="30">
        <f t="shared" si="14"/>
        <v>1162000</v>
      </c>
      <c r="S83" s="30">
        <f t="shared" si="7"/>
        <v>0</v>
      </c>
      <c r="T83" s="30">
        <f t="shared" si="8"/>
        <v>1162000</v>
      </c>
    </row>
    <row r="84" spans="1:20" s="18" customFormat="1" ht="63" x14ac:dyDescent="0.2">
      <c r="A84" s="24">
        <v>501785</v>
      </c>
      <c r="B84" s="25" t="s">
        <v>29</v>
      </c>
      <c r="C84" s="25" t="s">
        <v>123</v>
      </c>
      <c r="D84" s="25" t="s">
        <v>116</v>
      </c>
      <c r="E84" s="26">
        <v>0</v>
      </c>
      <c r="F84" s="27" t="s">
        <v>141</v>
      </c>
      <c r="G84" s="27"/>
      <c r="H84" s="28">
        <v>6</v>
      </c>
      <c r="I84" s="28">
        <v>6</v>
      </c>
      <c r="J84" s="28"/>
      <c r="K84" s="29">
        <v>4</v>
      </c>
      <c r="L84" s="30">
        <f t="shared" si="12"/>
        <v>894000</v>
      </c>
      <c r="M84" s="30">
        <f t="shared" si="13"/>
        <v>3486000</v>
      </c>
      <c r="N84" s="30">
        <f t="shared" si="2"/>
        <v>0</v>
      </c>
      <c r="O84" s="30">
        <f t="shared" si="3"/>
        <v>894000</v>
      </c>
      <c r="P84" s="30">
        <f t="shared" si="4"/>
        <v>0</v>
      </c>
      <c r="Q84" s="30">
        <f t="shared" si="5"/>
        <v>3486000</v>
      </c>
      <c r="R84" s="30">
        <f t="shared" si="14"/>
        <v>3486000</v>
      </c>
      <c r="S84" s="30">
        <f t="shared" si="7"/>
        <v>0</v>
      </c>
      <c r="T84" s="30">
        <f t="shared" si="8"/>
        <v>3486000</v>
      </c>
    </row>
    <row r="85" spans="1:20" s="18" customFormat="1" ht="168" x14ac:dyDescent="0.2">
      <c r="A85" s="24">
        <v>501790</v>
      </c>
      <c r="B85" s="25" t="s">
        <v>29</v>
      </c>
      <c r="C85" s="25" t="s">
        <v>30</v>
      </c>
      <c r="D85" s="25" t="s">
        <v>31</v>
      </c>
      <c r="E85" s="34" t="s">
        <v>34</v>
      </c>
      <c r="F85" s="32" t="s">
        <v>36</v>
      </c>
      <c r="G85" s="32"/>
      <c r="H85" s="28">
        <v>1.5</v>
      </c>
      <c r="I85" s="28">
        <v>1.5</v>
      </c>
      <c r="J85" s="28"/>
      <c r="K85" s="29">
        <v>3</v>
      </c>
      <c r="L85" s="30">
        <f t="shared" ref="L85:L86" si="15">I85*149000+J85*235000</f>
        <v>223500</v>
      </c>
      <c r="M85" s="30">
        <f t="shared" ref="M85:M86" si="16">I85*327000+J85*940000</f>
        <v>490500</v>
      </c>
      <c r="N85" s="30">
        <f t="shared" si="2"/>
        <v>0</v>
      </c>
      <c r="O85" s="30">
        <f t="shared" si="3"/>
        <v>223500</v>
      </c>
      <c r="P85" s="30">
        <f t="shared" si="4"/>
        <v>0</v>
      </c>
      <c r="Q85" s="30">
        <f t="shared" si="5"/>
        <v>490500</v>
      </c>
      <c r="R85" s="30">
        <f t="shared" ref="R85:R86" si="17">I85*327000+J85*799000</f>
        <v>490500</v>
      </c>
      <c r="S85" s="30">
        <f t="shared" si="7"/>
        <v>0</v>
      </c>
      <c r="T85" s="30">
        <f t="shared" si="8"/>
        <v>490500</v>
      </c>
    </row>
    <row r="86" spans="1:20" s="18" customFormat="1" ht="84" x14ac:dyDescent="0.2">
      <c r="A86" s="31">
        <v>501792</v>
      </c>
      <c r="B86" s="25" t="s">
        <v>29</v>
      </c>
      <c r="C86" s="25" t="s">
        <v>30</v>
      </c>
      <c r="D86" s="25" t="s">
        <v>31</v>
      </c>
      <c r="E86" s="34" t="s">
        <v>34</v>
      </c>
      <c r="F86" s="32" t="s">
        <v>37</v>
      </c>
      <c r="G86" s="32"/>
      <c r="H86" s="28">
        <v>0.75</v>
      </c>
      <c r="I86" s="28">
        <v>0.75</v>
      </c>
      <c r="J86" s="33"/>
      <c r="K86" s="29" t="s">
        <v>38</v>
      </c>
      <c r="L86" s="30">
        <f t="shared" si="15"/>
        <v>111750</v>
      </c>
      <c r="M86" s="30">
        <f t="shared" si="16"/>
        <v>245250</v>
      </c>
      <c r="N86" s="30">
        <f t="shared" si="2"/>
        <v>0</v>
      </c>
      <c r="O86" s="30">
        <f t="shared" si="3"/>
        <v>111750</v>
      </c>
      <c r="P86" s="30">
        <f t="shared" si="4"/>
        <v>0</v>
      </c>
      <c r="Q86" s="30">
        <f t="shared" si="5"/>
        <v>245250</v>
      </c>
      <c r="R86" s="30">
        <f t="shared" si="17"/>
        <v>245250</v>
      </c>
      <c r="S86" s="30">
        <f t="shared" si="7"/>
        <v>0</v>
      </c>
      <c r="T86" s="30">
        <f t="shared" si="8"/>
        <v>245250</v>
      </c>
    </row>
    <row r="87" spans="1:20" s="18" customFormat="1" ht="63" x14ac:dyDescent="0.2">
      <c r="A87" s="24">
        <v>501795</v>
      </c>
      <c r="B87" s="25" t="s">
        <v>29</v>
      </c>
      <c r="C87" s="25" t="s">
        <v>30</v>
      </c>
      <c r="D87" s="25" t="s">
        <v>31</v>
      </c>
      <c r="E87" s="26">
        <v>0</v>
      </c>
      <c r="F87" s="27" t="s">
        <v>142</v>
      </c>
      <c r="G87" s="27"/>
      <c r="H87" s="28">
        <v>10</v>
      </c>
      <c r="I87" s="28">
        <v>10</v>
      </c>
      <c r="J87" s="28"/>
      <c r="K87" s="29">
        <v>5</v>
      </c>
      <c r="L87" s="30">
        <f t="shared" ref="L87:L98" si="18">I87*149000+J87*218000</f>
        <v>1490000</v>
      </c>
      <c r="M87" s="30">
        <f t="shared" ref="M87:M98" si="19">I87*581000+J87*1504000</f>
        <v>5810000</v>
      </c>
      <c r="N87" s="30">
        <f t="shared" si="2"/>
        <v>0</v>
      </c>
      <c r="O87" s="30">
        <f t="shared" si="3"/>
        <v>1490000</v>
      </c>
      <c r="P87" s="30">
        <f t="shared" si="4"/>
        <v>0</v>
      </c>
      <c r="Q87" s="30">
        <f t="shared" si="5"/>
        <v>5810000</v>
      </c>
      <c r="R87" s="30">
        <f t="shared" ref="R87:R98" si="20">I87*581000+J87*1278000</f>
        <v>5810000</v>
      </c>
      <c r="S87" s="30">
        <f t="shared" si="7"/>
        <v>0</v>
      </c>
      <c r="T87" s="30">
        <f t="shared" si="8"/>
        <v>5810000</v>
      </c>
    </row>
    <row r="88" spans="1:20" s="18" customFormat="1" ht="126" x14ac:dyDescent="0.2">
      <c r="A88" s="24">
        <v>501800</v>
      </c>
      <c r="B88" s="25" t="s">
        <v>29</v>
      </c>
      <c r="C88" s="25" t="s">
        <v>30</v>
      </c>
      <c r="D88" s="25" t="s">
        <v>31</v>
      </c>
      <c r="E88" s="26">
        <v>0</v>
      </c>
      <c r="F88" s="27" t="s">
        <v>143</v>
      </c>
      <c r="G88" s="27"/>
      <c r="H88" s="28">
        <v>38</v>
      </c>
      <c r="I88" s="28">
        <v>38</v>
      </c>
      <c r="J88" s="28"/>
      <c r="K88" s="29">
        <v>8</v>
      </c>
      <c r="L88" s="30">
        <f t="shared" si="18"/>
        <v>5662000</v>
      </c>
      <c r="M88" s="30">
        <f t="shared" si="19"/>
        <v>22078000</v>
      </c>
      <c r="N88" s="30">
        <f t="shared" si="2"/>
        <v>0</v>
      </c>
      <c r="O88" s="30">
        <f t="shared" si="3"/>
        <v>5662000</v>
      </c>
      <c r="P88" s="30">
        <f t="shared" si="4"/>
        <v>0</v>
      </c>
      <c r="Q88" s="30">
        <f t="shared" si="5"/>
        <v>22078000</v>
      </c>
      <c r="R88" s="30">
        <f t="shared" si="20"/>
        <v>22078000</v>
      </c>
      <c r="S88" s="30">
        <f t="shared" si="7"/>
        <v>0</v>
      </c>
      <c r="T88" s="30">
        <f t="shared" si="8"/>
        <v>22078000</v>
      </c>
    </row>
    <row r="89" spans="1:20" s="18" customFormat="1" ht="189" x14ac:dyDescent="0.2">
      <c r="A89" s="24">
        <v>501805</v>
      </c>
      <c r="B89" s="25" t="s">
        <v>29</v>
      </c>
      <c r="C89" s="25" t="s">
        <v>30</v>
      </c>
      <c r="D89" s="25" t="s">
        <v>31</v>
      </c>
      <c r="E89" s="26">
        <v>0</v>
      </c>
      <c r="F89" s="27" t="s">
        <v>144</v>
      </c>
      <c r="G89" s="27"/>
      <c r="H89" s="28">
        <v>27.6</v>
      </c>
      <c r="I89" s="28">
        <v>27.6</v>
      </c>
      <c r="J89" s="28"/>
      <c r="K89" s="29">
        <v>6</v>
      </c>
      <c r="L89" s="30">
        <f t="shared" si="18"/>
        <v>4112400</v>
      </c>
      <c r="M89" s="30">
        <f t="shared" si="19"/>
        <v>16035600</v>
      </c>
      <c r="N89" s="30">
        <f t="shared" si="2"/>
        <v>0</v>
      </c>
      <c r="O89" s="30">
        <f t="shared" si="3"/>
        <v>4112400</v>
      </c>
      <c r="P89" s="30">
        <f t="shared" si="4"/>
        <v>0</v>
      </c>
      <c r="Q89" s="30">
        <f t="shared" si="5"/>
        <v>16035600</v>
      </c>
      <c r="R89" s="30">
        <f t="shared" si="20"/>
        <v>16035600</v>
      </c>
      <c r="S89" s="30">
        <f t="shared" si="7"/>
        <v>0</v>
      </c>
      <c r="T89" s="30">
        <f t="shared" si="8"/>
        <v>16035600</v>
      </c>
    </row>
    <row r="90" spans="1:20" s="18" customFormat="1" ht="168" x14ac:dyDescent="0.2">
      <c r="A90" s="24">
        <v>501810</v>
      </c>
      <c r="B90" s="25" t="s">
        <v>29</v>
      </c>
      <c r="C90" s="25" t="s">
        <v>30</v>
      </c>
      <c r="D90" s="25" t="s">
        <v>31</v>
      </c>
      <c r="E90" s="26">
        <v>0</v>
      </c>
      <c r="F90" s="27" t="s">
        <v>145</v>
      </c>
      <c r="G90" s="27"/>
      <c r="H90" s="28">
        <v>47</v>
      </c>
      <c r="I90" s="28">
        <v>47</v>
      </c>
      <c r="J90" s="28"/>
      <c r="K90" s="29">
        <v>8</v>
      </c>
      <c r="L90" s="30">
        <f t="shared" si="18"/>
        <v>7003000</v>
      </c>
      <c r="M90" s="30">
        <f t="shared" si="19"/>
        <v>27307000</v>
      </c>
      <c r="N90" s="30">
        <f t="shared" si="2"/>
        <v>0</v>
      </c>
      <c r="O90" s="30">
        <f t="shared" si="3"/>
        <v>7003000</v>
      </c>
      <c r="P90" s="30">
        <f t="shared" si="4"/>
        <v>0</v>
      </c>
      <c r="Q90" s="30">
        <f t="shared" si="5"/>
        <v>27307000</v>
      </c>
      <c r="R90" s="30">
        <f t="shared" si="20"/>
        <v>27307000</v>
      </c>
      <c r="S90" s="30">
        <f t="shared" si="7"/>
        <v>0</v>
      </c>
      <c r="T90" s="30">
        <f t="shared" si="8"/>
        <v>27307000</v>
      </c>
    </row>
    <row r="91" spans="1:20" s="18" customFormat="1" ht="147" x14ac:dyDescent="0.2">
      <c r="A91" s="24">
        <v>501815</v>
      </c>
      <c r="B91" s="25" t="s">
        <v>29</v>
      </c>
      <c r="C91" s="25" t="s">
        <v>30</v>
      </c>
      <c r="D91" s="25" t="s">
        <v>31</v>
      </c>
      <c r="E91" s="26">
        <v>0</v>
      </c>
      <c r="F91" s="32" t="s">
        <v>146</v>
      </c>
      <c r="G91" s="32"/>
      <c r="H91" s="28">
        <v>55</v>
      </c>
      <c r="I91" s="28">
        <v>55</v>
      </c>
      <c r="J91" s="28"/>
      <c r="K91" s="29">
        <v>8</v>
      </c>
      <c r="L91" s="30">
        <f t="shared" si="18"/>
        <v>8195000</v>
      </c>
      <c r="M91" s="30">
        <f t="shared" si="19"/>
        <v>31955000</v>
      </c>
      <c r="N91" s="30">
        <f t="shared" ref="N91:N154" si="21">L91*$U$2</f>
        <v>0</v>
      </c>
      <c r="O91" s="30">
        <f t="shared" ref="O91:O154" si="22">L91-N91</f>
        <v>8195000</v>
      </c>
      <c r="P91" s="30">
        <f t="shared" ref="P91:P154" si="23">N91</f>
        <v>0</v>
      </c>
      <c r="Q91" s="30">
        <f t="shared" ref="Q91:Q154" si="24">M91-N91</f>
        <v>31955000</v>
      </c>
      <c r="R91" s="30">
        <f t="shared" si="20"/>
        <v>31955000</v>
      </c>
      <c r="S91" s="30">
        <f t="shared" ref="S91:S154" si="25">P91</f>
        <v>0</v>
      </c>
      <c r="T91" s="30">
        <f t="shared" ref="T91:T154" si="26">R91-S91</f>
        <v>31955000</v>
      </c>
    </row>
    <row r="92" spans="1:20" s="18" customFormat="1" ht="189" x14ac:dyDescent="0.2">
      <c r="A92" s="24">
        <v>501820</v>
      </c>
      <c r="B92" s="25" t="s">
        <v>29</v>
      </c>
      <c r="C92" s="25" t="s">
        <v>30</v>
      </c>
      <c r="D92" s="25" t="s">
        <v>31</v>
      </c>
      <c r="E92" s="26">
        <v>0</v>
      </c>
      <c r="F92" s="27" t="s">
        <v>147</v>
      </c>
      <c r="G92" s="27"/>
      <c r="H92" s="28">
        <v>65</v>
      </c>
      <c r="I92" s="28">
        <v>65</v>
      </c>
      <c r="J92" s="28"/>
      <c r="K92" s="29">
        <v>8</v>
      </c>
      <c r="L92" s="30">
        <f t="shared" si="18"/>
        <v>9685000</v>
      </c>
      <c r="M92" s="30">
        <f t="shared" si="19"/>
        <v>37765000</v>
      </c>
      <c r="N92" s="30">
        <f t="shared" si="21"/>
        <v>0</v>
      </c>
      <c r="O92" s="30">
        <f t="shared" si="22"/>
        <v>9685000</v>
      </c>
      <c r="P92" s="30">
        <f t="shared" si="23"/>
        <v>0</v>
      </c>
      <c r="Q92" s="30">
        <f t="shared" si="24"/>
        <v>37765000</v>
      </c>
      <c r="R92" s="30">
        <f t="shared" si="20"/>
        <v>37765000</v>
      </c>
      <c r="S92" s="30">
        <f t="shared" si="25"/>
        <v>0</v>
      </c>
      <c r="T92" s="30">
        <f t="shared" si="26"/>
        <v>37765000</v>
      </c>
    </row>
    <row r="93" spans="1:20" s="18" customFormat="1" ht="231" x14ac:dyDescent="0.2">
      <c r="A93" s="24">
        <v>501825</v>
      </c>
      <c r="B93" s="25" t="s">
        <v>29</v>
      </c>
      <c r="C93" s="25" t="s">
        <v>30</v>
      </c>
      <c r="D93" s="25" t="s">
        <v>31</v>
      </c>
      <c r="E93" s="26">
        <v>0</v>
      </c>
      <c r="F93" s="27" t="s">
        <v>148</v>
      </c>
      <c r="G93" s="27" t="s">
        <v>149</v>
      </c>
      <c r="H93" s="28">
        <v>80</v>
      </c>
      <c r="I93" s="28">
        <v>80</v>
      </c>
      <c r="J93" s="28"/>
      <c r="K93" s="29">
        <v>10</v>
      </c>
      <c r="L93" s="30">
        <f t="shared" si="18"/>
        <v>11920000</v>
      </c>
      <c r="M93" s="30">
        <f t="shared" si="19"/>
        <v>46480000</v>
      </c>
      <c r="N93" s="30">
        <f t="shared" si="21"/>
        <v>0</v>
      </c>
      <c r="O93" s="30">
        <f t="shared" si="22"/>
        <v>11920000</v>
      </c>
      <c r="P93" s="30">
        <f t="shared" si="23"/>
        <v>0</v>
      </c>
      <c r="Q93" s="30">
        <f t="shared" si="24"/>
        <v>46480000</v>
      </c>
      <c r="R93" s="30">
        <f t="shared" si="20"/>
        <v>46480000</v>
      </c>
      <c r="S93" s="30">
        <f t="shared" si="25"/>
        <v>0</v>
      </c>
      <c r="T93" s="30">
        <f t="shared" si="26"/>
        <v>46480000</v>
      </c>
    </row>
    <row r="94" spans="1:20" s="18" customFormat="1" ht="357" x14ac:dyDescent="0.2">
      <c r="A94" s="31">
        <v>501830</v>
      </c>
      <c r="B94" s="25" t="s">
        <v>29</v>
      </c>
      <c r="C94" s="25" t="s">
        <v>30</v>
      </c>
      <c r="D94" s="25" t="s">
        <v>31</v>
      </c>
      <c r="E94" s="26">
        <v>0</v>
      </c>
      <c r="F94" s="32" t="s">
        <v>150</v>
      </c>
      <c r="G94" s="32"/>
      <c r="H94" s="28">
        <v>180</v>
      </c>
      <c r="I94" s="28">
        <v>180</v>
      </c>
      <c r="J94" s="33"/>
      <c r="K94" s="29">
        <v>10</v>
      </c>
      <c r="L94" s="30">
        <f t="shared" si="18"/>
        <v>26820000</v>
      </c>
      <c r="M94" s="30">
        <f t="shared" si="19"/>
        <v>104580000</v>
      </c>
      <c r="N94" s="30">
        <f t="shared" si="21"/>
        <v>0</v>
      </c>
      <c r="O94" s="30">
        <f t="shared" si="22"/>
        <v>26820000</v>
      </c>
      <c r="P94" s="30">
        <f t="shared" si="23"/>
        <v>0</v>
      </c>
      <c r="Q94" s="30">
        <f t="shared" si="24"/>
        <v>104580000</v>
      </c>
      <c r="R94" s="30">
        <f t="shared" si="20"/>
        <v>104580000</v>
      </c>
      <c r="S94" s="30">
        <f t="shared" si="25"/>
        <v>0</v>
      </c>
      <c r="T94" s="30">
        <f t="shared" si="26"/>
        <v>104580000</v>
      </c>
    </row>
    <row r="95" spans="1:20" s="18" customFormat="1" ht="273" x14ac:dyDescent="0.2">
      <c r="A95" s="31">
        <v>501832</v>
      </c>
      <c r="B95" s="25" t="s">
        <v>29</v>
      </c>
      <c r="C95" s="25" t="s">
        <v>30</v>
      </c>
      <c r="D95" s="25" t="s">
        <v>31</v>
      </c>
      <c r="E95" s="26">
        <v>0</v>
      </c>
      <c r="F95" s="32" t="s">
        <v>151</v>
      </c>
      <c r="G95" s="32"/>
      <c r="H95" s="28">
        <v>130</v>
      </c>
      <c r="I95" s="28">
        <v>130</v>
      </c>
      <c r="J95" s="33"/>
      <c r="K95" s="29">
        <v>10</v>
      </c>
      <c r="L95" s="30">
        <f t="shared" si="18"/>
        <v>19370000</v>
      </c>
      <c r="M95" s="30">
        <f t="shared" si="19"/>
        <v>75530000</v>
      </c>
      <c r="N95" s="30">
        <f t="shared" si="21"/>
        <v>0</v>
      </c>
      <c r="O95" s="30">
        <f t="shared" si="22"/>
        <v>19370000</v>
      </c>
      <c r="P95" s="30">
        <f t="shared" si="23"/>
        <v>0</v>
      </c>
      <c r="Q95" s="30">
        <f t="shared" si="24"/>
        <v>75530000</v>
      </c>
      <c r="R95" s="30">
        <f t="shared" si="20"/>
        <v>75530000</v>
      </c>
      <c r="S95" s="30">
        <f t="shared" si="25"/>
        <v>0</v>
      </c>
      <c r="T95" s="30">
        <f t="shared" si="26"/>
        <v>75530000</v>
      </c>
    </row>
    <row r="96" spans="1:20" s="18" customFormat="1" ht="336" x14ac:dyDescent="0.2">
      <c r="A96" s="31">
        <v>501835</v>
      </c>
      <c r="B96" s="25" t="s">
        <v>29</v>
      </c>
      <c r="C96" s="25" t="s">
        <v>30</v>
      </c>
      <c r="D96" s="25" t="s">
        <v>31</v>
      </c>
      <c r="E96" s="26">
        <v>0</v>
      </c>
      <c r="F96" s="32" t="s">
        <v>152</v>
      </c>
      <c r="G96" s="32"/>
      <c r="H96" s="28">
        <v>55</v>
      </c>
      <c r="I96" s="28">
        <v>55</v>
      </c>
      <c r="J96" s="33"/>
      <c r="K96" s="29">
        <v>6</v>
      </c>
      <c r="L96" s="30">
        <f t="shared" si="18"/>
        <v>8195000</v>
      </c>
      <c r="M96" s="30">
        <f t="shared" si="19"/>
        <v>31955000</v>
      </c>
      <c r="N96" s="30">
        <f t="shared" si="21"/>
        <v>0</v>
      </c>
      <c r="O96" s="30">
        <f t="shared" si="22"/>
        <v>8195000</v>
      </c>
      <c r="P96" s="30">
        <f t="shared" si="23"/>
        <v>0</v>
      </c>
      <c r="Q96" s="30">
        <f t="shared" si="24"/>
        <v>31955000</v>
      </c>
      <c r="R96" s="30">
        <f t="shared" si="20"/>
        <v>31955000</v>
      </c>
      <c r="S96" s="30">
        <f t="shared" si="25"/>
        <v>0</v>
      </c>
      <c r="T96" s="30">
        <f t="shared" si="26"/>
        <v>31955000</v>
      </c>
    </row>
    <row r="97" spans="1:20" s="18" customFormat="1" ht="63" x14ac:dyDescent="0.2">
      <c r="A97" s="24">
        <v>501840</v>
      </c>
      <c r="B97" s="25" t="s">
        <v>29</v>
      </c>
      <c r="C97" s="25" t="s">
        <v>30</v>
      </c>
      <c r="D97" s="25" t="s">
        <v>31</v>
      </c>
      <c r="E97" s="26">
        <v>0</v>
      </c>
      <c r="F97" s="27" t="s">
        <v>153</v>
      </c>
      <c r="G97" s="27"/>
      <c r="H97" s="28">
        <v>68.7</v>
      </c>
      <c r="I97" s="28">
        <v>68.7</v>
      </c>
      <c r="J97" s="28"/>
      <c r="K97" s="29">
        <v>8</v>
      </c>
      <c r="L97" s="30">
        <f t="shared" si="18"/>
        <v>10236300</v>
      </c>
      <c r="M97" s="30">
        <f t="shared" si="19"/>
        <v>39914700</v>
      </c>
      <c r="N97" s="30">
        <f t="shared" si="21"/>
        <v>0</v>
      </c>
      <c r="O97" s="30">
        <f t="shared" si="22"/>
        <v>10236300</v>
      </c>
      <c r="P97" s="30">
        <f t="shared" si="23"/>
        <v>0</v>
      </c>
      <c r="Q97" s="30">
        <f t="shared" si="24"/>
        <v>39914700</v>
      </c>
      <c r="R97" s="30">
        <f t="shared" si="20"/>
        <v>39914700</v>
      </c>
      <c r="S97" s="30">
        <f t="shared" si="25"/>
        <v>0</v>
      </c>
      <c r="T97" s="30">
        <f t="shared" si="26"/>
        <v>39914700</v>
      </c>
    </row>
    <row r="98" spans="1:20" s="18" customFormat="1" ht="147" x14ac:dyDescent="0.2">
      <c r="A98" s="31">
        <v>501845</v>
      </c>
      <c r="B98" s="25" t="s">
        <v>29</v>
      </c>
      <c r="C98" s="25" t="s">
        <v>30</v>
      </c>
      <c r="D98" s="25" t="s">
        <v>31</v>
      </c>
      <c r="E98" s="26">
        <v>0</v>
      </c>
      <c r="F98" s="32" t="s">
        <v>154</v>
      </c>
      <c r="G98" s="32"/>
      <c r="H98" s="28">
        <v>80</v>
      </c>
      <c r="I98" s="28">
        <v>80</v>
      </c>
      <c r="J98" s="33"/>
      <c r="K98" s="29">
        <v>8</v>
      </c>
      <c r="L98" s="30">
        <f t="shared" si="18"/>
        <v>11920000</v>
      </c>
      <c r="M98" s="30">
        <f t="shared" si="19"/>
        <v>46480000</v>
      </c>
      <c r="N98" s="30">
        <f t="shared" si="21"/>
        <v>0</v>
      </c>
      <c r="O98" s="30">
        <f t="shared" si="22"/>
        <v>11920000</v>
      </c>
      <c r="P98" s="30">
        <f t="shared" si="23"/>
        <v>0</v>
      </c>
      <c r="Q98" s="30">
        <f t="shared" si="24"/>
        <v>46480000</v>
      </c>
      <c r="R98" s="30">
        <f t="shared" si="20"/>
        <v>46480000</v>
      </c>
      <c r="S98" s="30">
        <f t="shared" si="25"/>
        <v>0</v>
      </c>
      <c r="T98" s="30">
        <f t="shared" si="26"/>
        <v>46480000</v>
      </c>
    </row>
    <row r="99" spans="1:20" s="18" customFormat="1" ht="63" x14ac:dyDescent="0.2">
      <c r="A99" s="24">
        <v>501860</v>
      </c>
      <c r="B99" s="25" t="s">
        <v>29</v>
      </c>
      <c r="C99" s="25" t="s">
        <v>30</v>
      </c>
      <c r="D99" s="25" t="s">
        <v>31</v>
      </c>
      <c r="E99" s="34" t="s">
        <v>32</v>
      </c>
      <c r="F99" s="32" t="s">
        <v>33</v>
      </c>
      <c r="G99" s="32"/>
      <c r="H99" s="28">
        <v>2</v>
      </c>
      <c r="I99" s="28">
        <v>2</v>
      </c>
      <c r="J99" s="28"/>
      <c r="K99" s="29">
        <v>3</v>
      </c>
      <c r="L99" s="30">
        <f t="shared" ref="L99:L103" si="27">I99*149000+J99*235000</f>
        <v>298000</v>
      </c>
      <c r="M99" s="30">
        <f t="shared" ref="M99:M103" si="28">I99*327000+J99*940000</f>
        <v>654000</v>
      </c>
      <c r="N99" s="30">
        <f t="shared" si="21"/>
        <v>0</v>
      </c>
      <c r="O99" s="30">
        <f t="shared" si="22"/>
        <v>298000</v>
      </c>
      <c r="P99" s="30">
        <f t="shared" si="23"/>
        <v>0</v>
      </c>
      <c r="Q99" s="30">
        <f t="shared" si="24"/>
        <v>654000</v>
      </c>
      <c r="R99" s="30">
        <f t="shared" ref="R99:R103" si="29">I99*327000+J99*799000</f>
        <v>654000</v>
      </c>
      <c r="S99" s="30">
        <f t="shared" si="25"/>
        <v>0</v>
      </c>
      <c r="T99" s="30">
        <f t="shared" si="26"/>
        <v>654000</v>
      </c>
    </row>
    <row r="100" spans="1:20" s="18" customFormat="1" ht="63" x14ac:dyDescent="0.2">
      <c r="A100" s="24">
        <v>501865</v>
      </c>
      <c r="B100" s="25" t="s">
        <v>29</v>
      </c>
      <c r="C100" s="25" t="s">
        <v>30</v>
      </c>
      <c r="D100" s="25" t="s">
        <v>31</v>
      </c>
      <c r="E100" s="34" t="s">
        <v>34</v>
      </c>
      <c r="F100" s="32" t="s">
        <v>35</v>
      </c>
      <c r="G100" s="32"/>
      <c r="H100" s="28">
        <v>1</v>
      </c>
      <c r="I100" s="28">
        <v>1</v>
      </c>
      <c r="J100" s="28"/>
      <c r="K100" s="29">
        <v>3</v>
      </c>
      <c r="L100" s="30">
        <f t="shared" si="27"/>
        <v>149000</v>
      </c>
      <c r="M100" s="30">
        <f t="shared" si="28"/>
        <v>327000</v>
      </c>
      <c r="N100" s="30">
        <f t="shared" si="21"/>
        <v>0</v>
      </c>
      <c r="O100" s="30">
        <f t="shared" si="22"/>
        <v>149000</v>
      </c>
      <c r="P100" s="30">
        <f t="shared" si="23"/>
        <v>0</v>
      </c>
      <c r="Q100" s="30">
        <f t="shared" si="24"/>
        <v>327000</v>
      </c>
      <c r="R100" s="30">
        <f t="shared" si="29"/>
        <v>327000</v>
      </c>
      <c r="S100" s="30">
        <f t="shared" si="25"/>
        <v>0</v>
      </c>
      <c r="T100" s="30">
        <f t="shared" si="26"/>
        <v>327000</v>
      </c>
    </row>
    <row r="101" spans="1:20" s="18" customFormat="1" ht="84" x14ac:dyDescent="0.2">
      <c r="A101" s="24">
        <v>501870</v>
      </c>
      <c r="B101" s="25" t="s">
        <v>29</v>
      </c>
      <c r="C101" s="25" t="s">
        <v>30</v>
      </c>
      <c r="D101" s="25" t="s">
        <v>31</v>
      </c>
      <c r="E101" s="34" t="s">
        <v>32</v>
      </c>
      <c r="F101" s="27" t="s">
        <v>155</v>
      </c>
      <c r="G101" s="27"/>
      <c r="H101" s="28">
        <v>3</v>
      </c>
      <c r="I101" s="28">
        <v>3</v>
      </c>
      <c r="J101" s="28"/>
      <c r="K101" s="29">
        <v>0</v>
      </c>
      <c r="L101" s="30">
        <f t="shared" si="27"/>
        <v>447000</v>
      </c>
      <c r="M101" s="30">
        <f t="shared" si="28"/>
        <v>981000</v>
      </c>
      <c r="N101" s="30">
        <f t="shared" si="21"/>
        <v>0</v>
      </c>
      <c r="O101" s="30">
        <f t="shared" si="22"/>
        <v>447000</v>
      </c>
      <c r="P101" s="30">
        <f t="shared" si="23"/>
        <v>0</v>
      </c>
      <c r="Q101" s="30">
        <f t="shared" si="24"/>
        <v>981000</v>
      </c>
      <c r="R101" s="30">
        <f t="shared" si="29"/>
        <v>981000</v>
      </c>
      <c r="S101" s="30">
        <f t="shared" si="25"/>
        <v>0</v>
      </c>
      <c r="T101" s="30">
        <f t="shared" si="26"/>
        <v>981000</v>
      </c>
    </row>
    <row r="102" spans="1:20" s="18" customFormat="1" ht="63" x14ac:dyDescent="0.2">
      <c r="A102" s="24">
        <v>501875</v>
      </c>
      <c r="B102" s="25" t="s">
        <v>29</v>
      </c>
      <c r="C102" s="25" t="s">
        <v>30</v>
      </c>
      <c r="D102" s="25" t="s">
        <v>31</v>
      </c>
      <c r="E102" s="34" t="s">
        <v>32</v>
      </c>
      <c r="F102" s="27" t="s">
        <v>156</v>
      </c>
      <c r="G102" s="27"/>
      <c r="H102" s="28">
        <v>0.7</v>
      </c>
      <c r="I102" s="28">
        <v>0.7</v>
      </c>
      <c r="J102" s="28"/>
      <c r="K102" s="29">
        <v>0</v>
      </c>
      <c r="L102" s="30">
        <f t="shared" si="27"/>
        <v>104300</v>
      </c>
      <c r="M102" s="30">
        <f t="shared" si="28"/>
        <v>228900</v>
      </c>
      <c r="N102" s="30">
        <f t="shared" si="21"/>
        <v>0</v>
      </c>
      <c r="O102" s="30">
        <f t="shared" si="22"/>
        <v>104300</v>
      </c>
      <c r="P102" s="30">
        <f t="shared" si="23"/>
        <v>0</v>
      </c>
      <c r="Q102" s="30">
        <f t="shared" si="24"/>
        <v>228900</v>
      </c>
      <c r="R102" s="30">
        <f t="shared" si="29"/>
        <v>228900</v>
      </c>
      <c r="S102" s="30">
        <f t="shared" si="25"/>
        <v>0</v>
      </c>
      <c r="T102" s="30">
        <f t="shared" si="26"/>
        <v>228900</v>
      </c>
    </row>
    <row r="103" spans="1:20" s="18" customFormat="1" ht="147" x14ac:dyDescent="0.2">
      <c r="A103" s="24">
        <v>501880</v>
      </c>
      <c r="B103" s="25" t="s">
        <v>29</v>
      </c>
      <c r="C103" s="25" t="s">
        <v>30</v>
      </c>
      <c r="D103" s="25" t="s">
        <v>31</v>
      </c>
      <c r="E103" s="34" t="s">
        <v>32</v>
      </c>
      <c r="F103" s="27" t="s">
        <v>157</v>
      </c>
      <c r="G103" s="27" t="s">
        <v>158</v>
      </c>
      <c r="H103" s="28">
        <v>3.3</v>
      </c>
      <c r="I103" s="28">
        <v>3.3</v>
      </c>
      <c r="J103" s="28"/>
      <c r="K103" s="29">
        <v>3</v>
      </c>
      <c r="L103" s="30">
        <f t="shared" si="27"/>
        <v>491700</v>
      </c>
      <c r="M103" s="30">
        <f t="shared" si="28"/>
        <v>1079100</v>
      </c>
      <c r="N103" s="30">
        <f t="shared" si="21"/>
        <v>0</v>
      </c>
      <c r="O103" s="30">
        <f t="shared" si="22"/>
        <v>491700</v>
      </c>
      <c r="P103" s="30">
        <f t="shared" si="23"/>
        <v>0</v>
      </c>
      <c r="Q103" s="30">
        <f t="shared" si="24"/>
        <v>1079100</v>
      </c>
      <c r="R103" s="30">
        <f t="shared" si="29"/>
        <v>1079100</v>
      </c>
      <c r="S103" s="30">
        <f t="shared" si="25"/>
        <v>0</v>
      </c>
      <c r="T103" s="30">
        <f t="shared" si="26"/>
        <v>1079100</v>
      </c>
    </row>
    <row r="104" spans="1:20" s="18" customFormat="1" ht="168" x14ac:dyDescent="0.2">
      <c r="A104" s="24">
        <v>501885</v>
      </c>
      <c r="B104" s="25" t="s">
        <v>29</v>
      </c>
      <c r="C104" s="25" t="s">
        <v>30</v>
      </c>
      <c r="D104" s="25" t="s">
        <v>31</v>
      </c>
      <c r="E104" s="34" t="s">
        <v>159</v>
      </c>
      <c r="F104" s="27" t="s">
        <v>160</v>
      </c>
      <c r="G104" s="27" t="s">
        <v>158</v>
      </c>
      <c r="H104" s="28">
        <v>15</v>
      </c>
      <c r="I104" s="28">
        <v>10</v>
      </c>
      <c r="J104" s="28">
        <v>5</v>
      </c>
      <c r="K104" s="29">
        <v>5</v>
      </c>
      <c r="L104" s="30">
        <f t="shared" ref="L104:L141" si="30">I104*149000+J104*218000</f>
        <v>2580000</v>
      </c>
      <c r="M104" s="30">
        <f t="shared" ref="M104:M141" si="31">I104*581000+J104*1504000</f>
        <v>13330000</v>
      </c>
      <c r="N104" s="30">
        <f t="shared" si="21"/>
        <v>0</v>
      </c>
      <c r="O104" s="30">
        <f t="shared" si="22"/>
        <v>2580000</v>
      </c>
      <c r="P104" s="30">
        <f t="shared" si="23"/>
        <v>0</v>
      </c>
      <c r="Q104" s="30">
        <f t="shared" si="24"/>
        <v>13330000</v>
      </c>
      <c r="R104" s="30">
        <f t="shared" ref="R104:R141" si="32">I104*581000+J104*1278000</f>
        <v>12200000</v>
      </c>
      <c r="S104" s="30">
        <f t="shared" si="25"/>
        <v>0</v>
      </c>
      <c r="T104" s="30">
        <f t="shared" si="26"/>
        <v>12200000</v>
      </c>
    </row>
    <row r="105" spans="1:20" s="18" customFormat="1" ht="63" x14ac:dyDescent="0.2">
      <c r="A105" s="24">
        <v>501890</v>
      </c>
      <c r="B105" s="25" t="s">
        <v>29</v>
      </c>
      <c r="C105" s="25" t="s">
        <v>30</v>
      </c>
      <c r="D105" s="25" t="s">
        <v>31</v>
      </c>
      <c r="E105" s="26">
        <v>0</v>
      </c>
      <c r="F105" s="27" t="s">
        <v>161</v>
      </c>
      <c r="G105" s="27"/>
      <c r="H105" s="28">
        <v>22.9</v>
      </c>
      <c r="I105" s="28">
        <v>22.9</v>
      </c>
      <c r="J105" s="28"/>
      <c r="K105" s="29">
        <v>5</v>
      </c>
      <c r="L105" s="30">
        <f t="shared" si="30"/>
        <v>3412100</v>
      </c>
      <c r="M105" s="30">
        <f t="shared" si="31"/>
        <v>13304900</v>
      </c>
      <c r="N105" s="30">
        <f t="shared" si="21"/>
        <v>0</v>
      </c>
      <c r="O105" s="30">
        <f t="shared" si="22"/>
        <v>3412100</v>
      </c>
      <c r="P105" s="30">
        <f t="shared" si="23"/>
        <v>0</v>
      </c>
      <c r="Q105" s="30">
        <f t="shared" si="24"/>
        <v>13304900</v>
      </c>
      <c r="R105" s="30">
        <f t="shared" si="32"/>
        <v>13304900</v>
      </c>
      <c r="S105" s="30">
        <f t="shared" si="25"/>
        <v>0</v>
      </c>
      <c r="T105" s="30">
        <f t="shared" si="26"/>
        <v>13304900</v>
      </c>
    </row>
    <row r="106" spans="1:20" s="18" customFormat="1" ht="42" x14ac:dyDescent="0.2">
      <c r="A106" s="24">
        <v>501895</v>
      </c>
      <c r="B106" s="25" t="s">
        <v>29</v>
      </c>
      <c r="C106" s="25" t="s">
        <v>30</v>
      </c>
      <c r="D106" s="25" t="s">
        <v>31</v>
      </c>
      <c r="E106" s="34" t="s">
        <v>159</v>
      </c>
      <c r="F106" s="27" t="s">
        <v>162</v>
      </c>
      <c r="G106" s="27"/>
      <c r="H106" s="28">
        <v>4.2</v>
      </c>
      <c r="I106" s="28">
        <v>4.2</v>
      </c>
      <c r="J106" s="28"/>
      <c r="K106" s="29">
        <v>3</v>
      </c>
      <c r="L106" s="30">
        <f t="shared" si="30"/>
        <v>625800</v>
      </c>
      <c r="M106" s="30">
        <f t="shared" si="31"/>
        <v>2440200</v>
      </c>
      <c r="N106" s="30">
        <f t="shared" si="21"/>
        <v>0</v>
      </c>
      <c r="O106" s="30">
        <f t="shared" si="22"/>
        <v>625800</v>
      </c>
      <c r="P106" s="30">
        <f t="shared" si="23"/>
        <v>0</v>
      </c>
      <c r="Q106" s="30">
        <f t="shared" si="24"/>
        <v>2440200</v>
      </c>
      <c r="R106" s="30">
        <f t="shared" si="32"/>
        <v>2440200</v>
      </c>
      <c r="S106" s="30">
        <f t="shared" si="25"/>
        <v>0</v>
      </c>
      <c r="T106" s="30">
        <f t="shared" si="26"/>
        <v>2440200</v>
      </c>
    </row>
    <row r="107" spans="1:20" s="18" customFormat="1" ht="84" x14ac:dyDescent="0.2">
      <c r="A107" s="24">
        <v>501900</v>
      </c>
      <c r="B107" s="25" t="s">
        <v>29</v>
      </c>
      <c r="C107" s="25" t="s">
        <v>30</v>
      </c>
      <c r="D107" s="25" t="s">
        <v>31</v>
      </c>
      <c r="E107" s="26">
        <v>0</v>
      </c>
      <c r="F107" s="27" t="s">
        <v>163</v>
      </c>
      <c r="G107" s="27" t="s">
        <v>164</v>
      </c>
      <c r="H107" s="28">
        <v>12.1</v>
      </c>
      <c r="I107" s="28">
        <v>12.1</v>
      </c>
      <c r="J107" s="28"/>
      <c r="K107" s="29">
        <v>5</v>
      </c>
      <c r="L107" s="30">
        <f t="shared" si="30"/>
        <v>1802900</v>
      </c>
      <c r="M107" s="30">
        <f t="shared" si="31"/>
        <v>7030100</v>
      </c>
      <c r="N107" s="30">
        <f t="shared" si="21"/>
        <v>0</v>
      </c>
      <c r="O107" s="30">
        <f t="shared" si="22"/>
        <v>1802900</v>
      </c>
      <c r="P107" s="30">
        <f t="shared" si="23"/>
        <v>0</v>
      </c>
      <c r="Q107" s="30">
        <f t="shared" si="24"/>
        <v>7030100</v>
      </c>
      <c r="R107" s="30">
        <f t="shared" si="32"/>
        <v>7030100</v>
      </c>
      <c r="S107" s="30">
        <f t="shared" si="25"/>
        <v>0</v>
      </c>
      <c r="T107" s="30">
        <f t="shared" si="26"/>
        <v>7030100</v>
      </c>
    </row>
    <row r="108" spans="1:20" s="18" customFormat="1" ht="126" x14ac:dyDescent="0.2">
      <c r="A108" s="31">
        <v>501905</v>
      </c>
      <c r="B108" s="25" t="s">
        <v>29</v>
      </c>
      <c r="C108" s="25" t="s">
        <v>30</v>
      </c>
      <c r="D108" s="25" t="s">
        <v>31</v>
      </c>
      <c r="E108" s="26">
        <v>0</v>
      </c>
      <c r="F108" s="32" t="s">
        <v>165</v>
      </c>
      <c r="G108" s="32"/>
      <c r="H108" s="28">
        <v>27</v>
      </c>
      <c r="I108" s="33">
        <v>20</v>
      </c>
      <c r="J108" s="33">
        <v>7</v>
      </c>
      <c r="K108" s="29">
        <v>5</v>
      </c>
      <c r="L108" s="30">
        <f t="shared" si="30"/>
        <v>4506000</v>
      </c>
      <c r="M108" s="30">
        <f t="shared" si="31"/>
        <v>22148000</v>
      </c>
      <c r="N108" s="30">
        <f t="shared" si="21"/>
        <v>0</v>
      </c>
      <c r="O108" s="30">
        <f t="shared" si="22"/>
        <v>4506000</v>
      </c>
      <c r="P108" s="30">
        <f t="shared" si="23"/>
        <v>0</v>
      </c>
      <c r="Q108" s="30">
        <f t="shared" si="24"/>
        <v>22148000</v>
      </c>
      <c r="R108" s="30">
        <f t="shared" si="32"/>
        <v>20566000</v>
      </c>
      <c r="S108" s="30">
        <f t="shared" si="25"/>
        <v>0</v>
      </c>
      <c r="T108" s="30">
        <f t="shared" si="26"/>
        <v>20566000</v>
      </c>
    </row>
    <row r="109" spans="1:20" s="18" customFormat="1" ht="168" x14ac:dyDescent="0.2">
      <c r="A109" s="24">
        <v>501910</v>
      </c>
      <c r="B109" s="25" t="s">
        <v>29</v>
      </c>
      <c r="C109" s="25" t="s">
        <v>30</v>
      </c>
      <c r="D109" s="25" t="s">
        <v>23</v>
      </c>
      <c r="E109" s="26">
        <v>0</v>
      </c>
      <c r="F109" s="27" t="s">
        <v>166</v>
      </c>
      <c r="G109" s="27"/>
      <c r="H109" s="28">
        <v>22.1</v>
      </c>
      <c r="I109" s="28">
        <v>22.1</v>
      </c>
      <c r="J109" s="28"/>
      <c r="K109" s="29">
        <v>8</v>
      </c>
      <c r="L109" s="30">
        <f t="shared" si="30"/>
        <v>3292900</v>
      </c>
      <c r="M109" s="30">
        <f t="shared" si="31"/>
        <v>12840100</v>
      </c>
      <c r="N109" s="30">
        <f t="shared" si="21"/>
        <v>0</v>
      </c>
      <c r="O109" s="30">
        <f t="shared" si="22"/>
        <v>3292900</v>
      </c>
      <c r="P109" s="30">
        <f t="shared" si="23"/>
        <v>0</v>
      </c>
      <c r="Q109" s="30">
        <f t="shared" si="24"/>
        <v>12840100</v>
      </c>
      <c r="R109" s="30">
        <f t="shared" si="32"/>
        <v>12840100</v>
      </c>
      <c r="S109" s="30">
        <f t="shared" si="25"/>
        <v>0</v>
      </c>
      <c r="T109" s="30">
        <f t="shared" si="26"/>
        <v>12840100</v>
      </c>
    </row>
    <row r="110" spans="1:20" s="18" customFormat="1" ht="105" x14ac:dyDescent="0.2">
      <c r="A110" s="24">
        <v>501915</v>
      </c>
      <c r="B110" s="25" t="s">
        <v>29</v>
      </c>
      <c r="C110" s="25" t="s">
        <v>30</v>
      </c>
      <c r="D110" s="25" t="s">
        <v>23</v>
      </c>
      <c r="E110" s="26">
        <v>0</v>
      </c>
      <c r="F110" s="27" t="s">
        <v>167</v>
      </c>
      <c r="G110" s="27"/>
      <c r="H110" s="28">
        <v>40.9</v>
      </c>
      <c r="I110" s="28">
        <v>40.9</v>
      </c>
      <c r="J110" s="28"/>
      <c r="K110" s="29">
        <v>8</v>
      </c>
      <c r="L110" s="30">
        <f t="shared" si="30"/>
        <v>6094100</v>
      </c>
      <c r="M110" s="30">
        <f t="shared" si="31"/>
        <v>23762900</v>
      </c>
      <c r="N110" s="30">
        <f t="shared" si="21"/>
        <v>0</v>
      </c>
      <c r="O110" s="30">
        <f t="shared" si="22"/>
        <v>6094100</v>
      </c>
      <c r="P110" s="30">
        <f t="shared" si="23"/>
        <v>0</v>
      </c>
      <c r="Q110" s="30">
        <f t="shared" si="24"/>
        <v>23762900</v>
      </c>
      <c r="R110" s="30">
        <f t="shared" si="32"/>
        <v>23762900</v>
      </c>
      <c r="S110" s="30">
        <f t="shared" si="25"/>
        <v>0</v>
      </c>
      <c r="T110" s="30">
        <f t="shared" si="26"/>
        <v>23762900</v>
      </c>
    </row>
    <row r="111" spans="1:20" s="18" customFormat="1" ht="63" x14ac:dyDescent="0.2">
      <c r="A111" s="24">
        <v>501920</v>
      </c>
      <c r="B111" s="25" t="s">
        <v>29</v>
      </c>
      <c r="C111" s="25" t="s">
        <v>30</v>
      </c>
      <c r="D111" s="25" t="s">
        <v>23</v>
      </c>
      <c r="E111" s="26">
        <v>0</v>
      </c>
      <c r="F111" s="27" t="s">
        <v>168</v>
      </c>
      <c r="G111" s="27"/>
      <c r="H111" s="28">
        <v>30</v>
      </c>
      <c r="I111" s="28">
        <v>30</v>
      </c>
      <c r="J111" s="28"/>
      <c r="K111" s="29">
        <v>8</v>
      </c>
      <c r="L111" s="30">
        <f t="shared" si="30"/>
        <v>4470000</v>
      </c>
      <c r="M111" s="30">
        <f t="shared" si="31"/>
        <v>17430000</v>
      </c>
      <c r="N111" s="30">
        <f t="shared" si="21"/>
        <v>0</v>
      </c>
      <c r="O111" s="30">
        <f t="shared" si="22"/>
        <v>4470000</v>
      </c>
      <c r="P111" s="30">
        <f t="shared" si="23"/>
        <v>0</v>
      </c>
      <c r="Q111" s="30">
        <f t="shared" si="24"/>
        <v>17430000</v>
      </c>
      <c r="R111" s="30">
        <f t="shared" si="32"/>
        <v>17430000</v>
      </c>
      <c r="S111" s="30">
        <f t="shared" si="25"/>
        <v>0</v>
      </c>
      <c r="T111" s="30">
        <f t="shared" si="26"/>
        <v>17430000</v>
      </c>
    </row>
    <row r="112" spans="1:20" s="18" customFormat="1" ht="84" x14ac:dyDescent="0.2">
      <c r="A112" s="24">
        <v>501925</v>
      </c>
      <c r="B112" s="25" t="s">
        <v>29</v>
      </c>
      <c r="C112" s="25" t="s">
        <v>30</v>
      </c>
      <c r="D112" s="25" t="s">
        <v>23</v>
      </c>
      <c r="E112" s="26">
        <v>0</v>
      </c>
      <c r="F112" s="27" t="s">
        <v>169</v>
      </c>
      <c r="G112" s="27" t="s">
        <v>170</v>
      </c>
      <c r="H112" s="28">
        <v>39</v>
      </c>
      <c r="I112" s="28">
        <v>39</v>
      </c>
      <c r="J112" s="28"/>
      <c r="K112" s="29">
        <v>9</v>
      </c>
      <c r="L112" s="30">
        <f t="shared" si="30"/>
        <v>5811000</v>
      </c>
      <c r="M112" s="30">
        <f t="shared" si="31"/>
        <v>22659000</v>
      </c>
      <c r="N112" s="30">
        <f t="shared" si="21"/>
        <v>0</v>
      </c>
      <c r="O112" s="30">
        <f t="shared" si="22"/>
        <v>5811000</v>
      </c>
      <c r="P112" s="30">
        <f t="shared" si="23"/>
        <v>0</v>
      </c>
      <c r="Q112" s="30">
        <f t="shared" si="24"/>
        <v>22659000</v>
      </c>
      <c r="R112" s="30">
        <f t="shared" si="32"/>
        <v>22659000</v>
      </c>
      <c r="S112" s="30">
        <f t="shared" si="25"/>
        <v>0</v>
      </c>
      <c r="T112" s="30">
        <f t="shared" si="26"/>
        <v>22659000</v>
      </c>
    </row>
    <row r="113" spans="1:20" s="18" customFormat="1" ht="63" x14ac:dyDescent="0.2">
      <c r="A113" s="24">
        <v>501930</v>
      </c>
      <c r="B113" s="25" t="s">
        <v>29</v>
      </c>
      <c r="C113" s="25" t="s">
        <v>30</v>
      </c>
      <c r="D113" s="25" t="s">
        <v>171</v>
      </c>
      <c r="E113" s="26">
        <v>0</v>
      </c>
      <c r="F113" s="27" t="s">
        <v>172</v>
      </c>
      <c r="G113" s="27"/>
      <c r="H113" s="28">
        <v>11.7</v>
      </c>
      <c r="I113" s="28">
        <v>9</v>
      </c>
      <c r="J113" s="28">
        <v>2.7</v>
      </c>
      <c r="K113" s="29">
        <v>5</v>
      </c>
      <c r="L113" s="30">
        <f t="shared" si="30"/>
        <v>1929600</v>
      </c>
      <c r="M113" s="30">
        <f t="shared" si="31"/>
        <v>9289800</v>
      </c>
      <c r="N113" s="30">
        <f t="shared" si="21"/>
        <v>0</v>
      </c>
      <c r="O113" s="30">
        <f t="shared" si="22"/>
        <v>1929600</v>
      </c>
      <c r="P113" s="30">
        <f t="shared" si="23"/>
        <v>0</v>
      </c>
      <c r="Q113" s="30">
        <f t="shared" si="24"/>
        <v>9289800</v>
      </c>
      <c r="R113" s="30">
        <f t="shared" si="32"/>
        <v>8679600</v>
      </c>
      <c r="S113" s="30">
        <f t="shared" si="25"/>
        <v>0</v>
      </c>
      <c r="T113" s="30">
        <f t="shared" si="26"/>
        <v>8679600</v>
      </c>
    </row>
    <row r="114" spans="1:20" s="18" customFormat="1" ht="84" x14ac:dyDescent="0.2">
      <c r="A114" s="31">
        <v>501931</v>
      </c>
      <c r="B114" s="25" t="s">
        <v>29</v>
      </c>
      <c r="C114" s="25" t="s">
        <v>30</v>
      </c>
      <c r="D114" s="25" t="s">
        <v>171</v>
      </c>
      <c r="E114" s="26">
        <v>0</v>
      </c>
      <c r="F114" s="32" t="s">
        <v>173</v>
      </c>
      <c r="G114" s="32"/>
      <c r="H114" s="28">
        <v>4.5</v>
      </c>
      <c r="I114" s="33">
        <v>3.5</v>
      </c>
      <c r="J114" s="33">
        <v>1</v>
      </c>
      <c r="K114" s="29">
        <v>0</v>
      </c>
      <c r="L114" s="30">
        <f t="shared" si="30"/>
        <v>739500</v>
      </c>
      <c r="M114" s="30">
        <f t="shared" si="31"/>
        <v>3537500</v>
      </c>
      <c r="N114" s="30">
        <f t="shared" si="21"/>
        <v>0</v>
      </c>
      <c r="O114" s="30">
        <f t="shared" si="22"/>
        <v>739500</v>
      </c>
      <c r="P114" s="30">
        <f t="shared" si="23"/>
        <v>0</v>
      </c>
      <c r="Q114" s="30">
        <f t="shared" si="24"/>
        <v>3537500</v>
      </c>
      <c r="R114" s="30">
        <f t="shared" si="32"/>
        <v>3311500</v>
      </c>
      <c r="S114" s="30">
        <f t="shared" si="25"/>
        <v>0</v>
      </c>
      <c r="T114" s="30">
        <f t="shared" si="26"/>
        <v>3311500</v>
      </c>
    </row>
    <row r="115" spans="1:20" s="18" customFormat="1" ht="147" x14ac:dyDescent="0.2">
      <c r="A115" s="24">
        <v>501935</v>
      </c>
      <c r="B115" s="25" t="s">
        <v>29</v>
      </c>
      <c r="C115" s="25" t="s">
        <v>30</v>
      </c>
      <c r="D115" s="25" t="s">
        <v>171</v>
      </c>
      <c r="E115" s="26">
        <v>0</v>
      </c>
      <c r="F115" s="27" t="s">
        <v>174</v>
      </c>
      <c r="G115" s="27"/>
      <c r="H115" s="28">
        <v>14.7</v>
      </c>
      <c r="I115" s="28">
        <v>14.7</v>
      </c>
      <c r="J115" s="28"/>
      <c r="K115" s="29">
        <v>6</v>
      </c>
      <c r="L115" s="30">
        <f t="shared" si="30"/>
        <v>2190300</v>
      </c>
      <c r="M115" s="30">
        <f t="shared" si="31"/>
        <v>8540700</v>
      </c>
      <c r="N115" s="30">
        <f t="shared" si="21"/>
        <v>0</v>
      </c>
      <c r="O115" s="30">
        <f t="shared" si="22"/>
        <v>2190300</v>
      </c>
      <c r="P115" s="30">
        <f t="shared" si="23"/>
        <v>0</v>
      </c>
      <c r="Q115" s="30">
        <f t="shared" si="24"/>
        <v>8540700</v>
      </c>
      <c r="R115" s="30">
        <f t="shared" si="32"/>
        <v>8540700</v>
      </c>
      <c r="S115" s="30">
        <f t="shared" si="25"/>
        <v>0</v>
      </c>
      <c r="T115" s="30">
        <f t="shared" si="26"/>
        <v>8540700</v>
      </c>
    </row>
    <row r="116" spans="1:20" s="18" customFormat="1" ht="273" x14ac:dyDescent="0.2">
      <c r="A116" s="24">
        <v>501940</v>
      </c>
      <c r="B116" s="25" t="s">
        <v>29</v>
      </c>
      <c r="C116" s="25" t="s">
        <v>30</v>
      </c>
      <c r="D116" s="25" t="s">
        <v>171</v>
      </c>
      <c r="E116" s="26">
        <v>0</v>
      </c>
      <c r="F116" s="27" t="s">
        <v>175</v>
      </c>
      <c r="G116" s="27"/>
      <c r="H116" s="28">
        <v>18</v>
      </c>
      <c r="I116" s="28">
        <v>18</v>
      </c>
      <c r="J116" s="28"/>
      <c r="K116" s="29">
        <v>6</v>
      </c>
      <c r="L116" s="30">
        <f t="shared" si="30"/>
        <v>2682000</v>
      </c>
      <c r="M116" s="30">
        <f t="shared" si="31"/>
        <v>10458000</v>
      </c>
      <c r="N116" s="30">
        <f t="shared" si="21"/>
        <v>0</v>
      </c>
      <c r="O116" s="30">
        <f t="shared" si="22"/>
        <v>2682000</v>
      </c>
      <c r="P116" s="30">
        <f t="shared" si="23"/>
        <v>0</v>
      </c>
      <c r="Q116" s="30">
        <f t="shared" si="24"/>
        <v>10458000</v>
      </c>
      <c r="R116" s="30">
        <f t="shared" si="32"/>
        <v>10458000</v>
      </c>
      <c r="S116" s="30">
        <f t="shared" si="25"/>
        <v>0</v>
      </c>
      <c r="T116" s="30">
        <f t="shared" si="26"/>
        <v>10458000</v>
      </c>
    </row>
    <row r="117" spans="1:20" s="18" customFormat="1" ht="105" x14ac:dyDescent="0.2">
      <c r="A117" s="24">
        <v>501945</v>
      </c>
      <c r="B117" s="25" t="s">
        <v>29</v>
      </c>
      <c r="C117" s="25" t="s">
        <v>30</v>
      </c>
      <c r="D117" s="25" t="s">
        <v>171</v>
      </c>
      <c r="E117" s="26">
        <v>0</v>
      </c>
      <c r="F117" s="27" t="s">
        <v>176</v>
      </c>
      <c r="G117" s="27"/>
      <c r="H117" s="28">
        <v>21.5</v>
      </c>
      <c r="I117" s="28">
        <v>21.5</v>
      </c>
      <c r="J117" s="28"/>
      <c r="K117" s="29">
        <v>6</v>
      </c>
      <c r="L117" s="30">
        <f t="shared" si="30"/>
        <v>3203500</v>
      </c>
      <c r="M117" s="30">
        <f t="shared" si="31"/>
        <v>12491500</v>
      </c>
      <c r="N117" s="30">
        <f t="shared" si="21"/>
        <v>0</v>
      </c>
      <c r="O117" s="30">
        <f t="shared" si="22"/>
        <v>3203500</v>
      </c>
      <c r="P117" s="30">
        <f t="shared" si="23"/>
        <v>0</v>
      </c>
      <c r="Q117" s="30">
        <f t="shared" si="24"/>
        <v>12491500</v>
      </c>
      <c r="R117" s="30">
        <f t="shared" si="32"/>
        <v>12491500</v>
      </c>
      <c r="S117" s="30">
        <f t="shared" si="25"/>
        <v>0</v>
      </c>
      <c r="T117" s="30">
        <f t="shared" si="26"/>
        <v>12491500</v>
      </c>
    </row>
    <row r="118" spans="1:20" s="18" customFormat="1" ht="63" x14ac:dyDescent="0.2">
      <c r="A118" s="24">
        <v>501950</v>
      </c>
      <c r="B118" s="25" t="s">
        <v>29</v>
      </c>
      <c r="C118" s="25" t="s">
        <v>30</v>
      </c>
      <c r="D118" s="25" t="s">
        <v>171</v>
      </c>
      <c r="E118" s="26">
        <v>0</v>
      </c>
      <c r="F118" s="27" t="s">
        <v>177</v>
      </c>
      <c r="G118" s="27"/>
      <c r="H118" s="28">
        <v>30.5</v>
      </c>
      <c r="I118" s="28">
        <v>30.5</v>
      </c>
      <c r="J118" s="28"/>
      <c r="K118" s="29">
        <v>6</v>
      </c>
      <c r="L118" s="30">
        <f t="shared" si="30"/>
        <v>4544500</v>
      </c>
      <c r="M118" s="30">
        <f t="shared" si="31"/>
        <v>17720500</v>
      </c>
      <c r="N118" s="30">
        <f t="shared" si="21"/>
        <v>0</v>
      </c>
      <c r="O118" s="30">
        <f t="shared" si="22"/>
        <v>4544500</v>
      </c>
      <c r="P118" s="30">
        <f t="shared" si="23"/>
        <v>0</v>
      </c>
      <c r="Q118" s="30">
        <f t="shared" si="24"/>
        <v>17720500</v>
      </c>
      <c r="R118" s="30">
        <f t="shared" si="32"/>
        <v>17720500</v>
      </c>
      <c r="S118" s="30">
        <f t="shared" si="25"/>
        <v>0</v>
      </c>
      <c r="T118" s="30">
        <f t="shared" si="26"/>
        <v>17720500</v>
      </c>
    </row>
    <row r="119" spans="1:20" s="18" customFormat="1" ht="126" x14ac:dyDescent="0.2">
      <c r="A119" s="24">
        <v>501955</v>
      </c>
      <c r="B119" s="25" t="s">
        <v>29</v>
      </c>
      <c r="C119" s="25" t="s">
        <v>178</v>
      </c>
      <c r="D119" s="25" t="s">
        <v>68</v>
      </c>
      <c r="E119" s="34" t="s">
        <v>159</v>
      </c>
      <c r="F119" s="27" t="s">
        <v>179</v>
      </c>
      <c r="G119" s="27"/>
      <c r="H119" s="28">
        <v>18</v>
      </c>
      <c r="I119" s="28">
        <v>18</v>
      </c>
      <c r="J119" s="28"/>
      <c r="K119" s="29">
        <v>6</v>
      </c>
      <c r="L119" s="30">
        <f t="shared" si="30"/>
        <v>2682000</v>
      </c>
      <c r="M119" s="30">
        <f t="shared" si="31"/>
        <v>10458000</v>
      </c>
      <c r="N119" s="30">
        <f t="shared" si="21"/>
        <v>0</v>
      </c>
      <c r="O119" s="30">
        <f t="shared" si="22"/>
        <v>2682000</v>
      </c>
      <c r="P119" s="30">
        <f t="shared" si="23"/>
        <v>0</v>
      </c>
      <c r="Q119" s="30">
        <f t="shared" si="24"/>
        <v>10458000</v>
      </c>
      <c r="R119" s="30">
        <f t="shared" si="32"/>
        <v>10458000</v>
      </c>
      <c r="S119" s="30">
        <f t="shared" si="25"/>
        <v>0</v>
      </c>
      <c r="T119" s="30">
        <f t="shared" si="26"/>
        <v>10458000</v>
      </c>
    </row>
    <row r="120" spans="1:20" s="18" customFormat="1" ht="147" x14ac:dyDescent="0.2">
      <c r="A120" s="24">
        <v>501960</v>
      </c>
      <c r="B120" s="25" t="s">
        <v>29</v>
      </c>
      <c r="C120" s="25" t="s">
        <v>178</v>
      </c>
      <c r="D120" s="25" t="s">
        <v>68</v>
      </c>
      <c r="E120" s="34" t="s">
        <v>62</v>
      </c>
      <c r="F120" s="27" t="s">
        <v>180</v>
      </c>
      <c r="G120" s="27"/>
      <c r="H120" s="28">
        <v>4.2</v>
      </c>
      <c r="I120" s="28">
        <v>4.2</v>
      </c>
      <c r="J120" s="28"/>
      <c r="K120" s="29">
        <v>0</v>
      </c>
      <c r="L120" s="30">
        <f t="shared" si="30"/>
        <v>625800</v>
      </c>
      <c r="M120" s="30">
        <f t="shared" si="31"/>
        <v>2440200</v>
      </c>
      <c r="N120" s="30">
        <f t="shared" si="21"/>
        <v>0</v>
      </c>
      <c r="O120" s="30">
        <f t="shared" si="22"/>
        <v>625800</v>
      </c>
      <c r="P120" s="30">
        <f t="shared" si="23"/>
        <v>0</v>
      </c>
      <c r="Q120" s="30">
        <f t="shared" si="24"/>
        <v>2440200</v>
      </c>
      <c r="R120" s="30">
        <f t="shared" si="32"/>
        <v>2440200</v>
      </c>
      <c r="S120" s="30">
        <f t="shared" si="25"/>
        <v>0</v>
      </c>
      <c r="T120" s="30">
        <f t="shared" si="26"/>
        <v>2440200</v>
      </c>
    </row>
    <row r="121" spans="1:20" s="18" customFormat="1" ht="147" x14ac:dyDescent="0.2">
      <c r="A121" s="24">
        <v>501965</v>
      </c>
      <c r="B121" s="25" t="s">
        <v>29</v>
      </c>
      <c r="C121" s="25" t="s">
        <v>178</v>
      </c>
      <c r="D121" s="25" t="s">
        <v>68</v>
      </c>
      <c r="E121" s="34" t="s">
        <v>159</v>
      </c>
      <c r="F121" s="27" t="s">
        <v>181</v>
      </c>
      <c r="G121" s="27"/>
      <c r="H121" s="28">
        <v>14.2</v>
      </c>
      <c r="I121" s="28">
        <v>14.2</v>
      </c>
      <c r="J121" s="28"/>
      <c r="K121" s="29">
        <v>6</v>
      </c>
      <c r="L121" s="30">
        <f t="shared" si="30"/>
        <v>2115800</v>
      </c>
      <c r="M121" s="30">
        <f t="shared" si="31"/>
        <v>8250200</v>
      </c>
      <c r="N121" s="30">
        <f t="shared" si="21"/>
        <v>0</v>
      </c>
      <c r="O121" s="30">
        <f t="shared" si="22"/>
        <v>2115800</v>
      </c>
      <c r="P121" s="30">
        <f t="shared" si="23"/>
        <v>0</v>
      </c>
      <c r="Q121" s="30">
        <f t="shared" si="24"/>
        <v>8250200</v>
      </c>
      <c r="R121" s="30">
        <f t="shared" si="32"/>
        <v>8250200</v>
      </c>
      <c r="S121" s="30">
        <f t="shared" si="25"/>
        <v>0</v>
      </c>
      <c r="T121" s="30">
        <f t="shared" si="26"/>
        <v>8250200</v>
      </c>
    </row>
    <row r="122" spans="1:20" s="18" customFormat="1" ht="105" x14ac:dyDescent="0.2">
      <c r="A122" s="24">
        <v>501970</v>
      </c>
      <c r="B122" s="25" t="s">
        <v>29</v>
      </c>
      <c r="C122" s="25" t="s">
        <v>178</v>
      </c>
      <c r="D122" s="25" t="s">
        <v>31</v>
      </c>
      <c r="E122" s="26">
        <v>0</v>
      </c>
      <c r="F122" s="27" t="s">
        <v>182</v>
      </c>
      <c r="G122" s="27"/>
      <c r="H122" s="28">
        <v>30</v>
      </c>
      <c r="I122" s="28">
        <v>30</v>
      </c>
      <c r="J122" s="28"/>
      <c r="K122" s="29">
        <v>6</v>
      </c>
      <c r="L122" s="30">
        <f t="shared" si="30"/>
        <v>4470000</v>
      </c>
      <c r="M122" s="30">
        <f t="shared" si="31"/>
        <v>17430000</v>
      </c>
      <c r="N122" s="30">
        <f t="shared" si="21"/>
        <v>0</v>
      </c>
      <c r="O122" s="30">
        <f t="shared" si="22"/>
        <v>4470000</v>
      </c>
      <c r="P122" s="30">
        <f t="shared" si="23"/>
        <v>0</v>
      </c>
      <c r="Q122" s="30">
        <f t="shared" si="24"/>
        <v>17430000</v>
      </c>
      <c r="R122" s="30">
        <f t="shared" si="32"/>
        <v>17430000</v>
      </c>
      <c r="S122" s="30">
        <f t="shared" si="25"/>
        <v>0</v>
      </c>
      <c r="T122" s="30">
        <f t="shared" si="26"/>
        <v>17430000</v>
      </c>
    </row>
    <row r="123" spans="1:20" s="18" customFormat="1" ht="105" x14ac:dyDescent="0.2">
      <c r="A123" s="24">
        <v>501975</v>
      </c>
      <c r="B123" s="25" t="s">
        <v>29</v>
      </c>
      <c r="C123" s="25" t="s">
        <v>178</v>
      </c>
      <c r="D123" s="25" t="s">
        <v>23</v>
      </c>
      <c r="E123" s="26">
        <v>0</v>
      </c>
      <c r="F123" s="27" t="s">
        <v>183</v>
      </c>
      <c r="G123" s="27" t="s">
        <v>184</v>
      </c>
      <c r="H123" s="28">
        <v>37</v>
      </c>
      <c r="I123" s="28">
        <v>37</v>
      </c>
      <c r="J123" s="28"/>
      <c r="K123" s="29">
        <v>8</v>
      </c>
      <c r="L123" s="30">
        <f t="shared" si="30"/>
        <v>5513000</v>
      </c>
      <c r="M123" s="30">
        <f t="shared" si="31"/>
        <v>21497000</v>
      </c>
      <c r="N123" s="30">
        <f t="shared" si="21"/>
        <v>0</v>
      </c>
      <c r="O123" s="30">
        <f t="shared" si="22"/>
        <v>5513000</v>
      </c>
      <c r="P123" s="30">
        <f t="shared" si="23"/>
        <v>0</v>
      </c>
      <c r="Q123" s="30">
        <f t="shared" si="24"/>
        <v>21497000</v>
      </c>
      <c r="R123" s="30">
        <f t="shared" si="32"/>
        <v>21497000</v>
      </c>
      <c r="S123" s="30">
        <f t="shared" si="25"/>
        <v>0</v>
      </c>
      <c r="T123" s="30">
        <f t="shared" si="26"/>
        <v>21497000</v>
      </c>
    </row>
    <row r="124" spans="1:20" s="18" customFormat="1" ht="84" x14ac:dyDescent="0.2">
      <c r="A124" s="31">
        <v>501980</v>
      </c>
      <c r="B124" s="25" t="s">
        <v>29</v>
      </c>
      <c r="C124" s="25" t="s">
        <v>178</v>
      </c>
      <c r="D124" s="25" t="s">
        <v>23</v>
      </c>
      <c r="E124" s="26">
        <v>0</v>
      </c>
      <c r="F124" s="32" t="s">
        <v>185</v>
      </c>
      <c r="G124" s="32"/>
      <c r="H124" s="28">
        <v>45</v>
      </c>
      <c r="I124" s="28">
        <v>45</v>
      </c>
      <c r="J124" s="33"/>
      <c r="K124" s="29">
        <v>8</v>
      </c>
      <c r="L124" s="30">
        <f t="shared" si="30"/>
        <v>6705000</v>
      </c>
      <c r="M124" s="30">
        <f t="shared" si="31"/>
        <v>26145000</v>
      </c>
      <c r="N124" s="30">
        <f t="shared" si="21"/>
        <v>0</v>
      </c>
      <c r="O124" s="30">
        <f t="shared" si="22"/>
        <v>6705000</v>
      </c>
      <c r="P124" s="30">
        <f t="shared" si="23"/>
        <v>0</v>
      </c>
      <c r="Q124" s="30">
        <f t="shared" si="24"/>
        <v>26145000</v>
      </c>
      <c r="R124" s="30">
        <f t="shared" si="32"/>
        <v>26145000</v>
      </c>
      <c r="S124" s="30">
        <f t="shared" si="25"/>
        <v>0</v>
      </c>
      <c r="T124" s="30">
        <f t="shared" si="26"/>
        <v>26145000</v>
      </c>
    </row>
    <row r="125" spans="1:20" s="18" customFormat="1" ht="37.5" x14ac:dyDescent="0.2">
      <c r="A125" s="24">
        <v>501990</v>
      </c>
      <c r="B125" s="25" t="s">
        <v>29</v>
      </c>
      <c r="C125" s="25" t="s">
        <v>178</v>
      </c>
      <c r="D125" s="25" t="s">
        <v>23</v>
      </c>
      <c r="E125" s="26">
        <v>0</v>
      </c>
      <c r="F125" s="27" t="s">
        <v>186</v>
      </c>
      <c r="G125" s="27"/>
      <c r="H125" s="28">
        <v>42.8</v>
      </c>
      <c r="I125" s="28">
        <v>42.8</v>
      </c>
      <c r="J125" s="28"/>
      <c r="K125" s="29">
        <v>8</v>
      </c>
      <c r="L125" s="30">
        <f t="shared" si="30"/>
        <v>6377200</v>
      </c>
      <c r="M125" s="30">
        <f t="shared" si="31"/>
        <v>24866800</v>
      </c>
      <c r="N125" s="30">
        <f t="shared" si="21"/>
        <v>0</v>
      </c>
      <c r="O125" s="30">
        <f t="shared" si="22"/>
        <v>6377200</v>
      </c>
      <c r="P125" s="30">
        <f t="shared" si="23"/>
        <v>0</v>
      </c>
      <c r="Q125" s="30">
        <f t="shared" si="24"/>
        <v>24866800</v>
      </c>
      <c r="R125" s="30">
        <f t="shared" si="32"/>
        <v>24866800</v>
      </c>
      <c r="S125" s="30">
        <f t="shared" si="25"/>
        <v>0</v>
      </c>
      <c r="T125" s="30">
        <f t="shared" si="26"/>
        <v>24866800</v>
      </c>
    </row>
    <row r="126" spans="1:20" s="18" customFormat="1" ht="42" x14ac:dyDescent="0.2">
      <c r="A126" s="24">
        <v>501995</v>
      </c>
      <c r="B126" s="25" t="s">
        <v>29</v>
      </c>
      <c r="C126" s="25" t="s">
        <v>178</v>
      </c>
      <c r="D126" s="25" t="s">
        <v>23</v>
      </c>
      <c r="E126" s="26">
        <v>0</v>
      </c>
      <c r="F126" s="27" t="s">
        <v>187</v>
      </c>
      <c r="G126" s="27"/>
      <c r="H126" s="28">
        <v>45</v>
      </c>
      <c r="I126" s="28">
        <v>45</v>
      </c>
      <c r="J126" s="28"/>
      <c r="K126" s="29">
        <v>8</v>
      </c>
      <c r="L126" s="30">
        <f t="shared" si="30"/>
        <v>6705000</v>
      </c>
      <c r="M126" s="30">
        <f t="shared" si="31"/>
        <v>26145000</v>
      </c>
      <c r="N126" s="30">
        <f t="shared" si="21"/>
        <v>0</v>
      </c>
      <c r="O126" s="30">
        <f t="shared" si="22"/>
        <v>6705000</v>
      </c>
      <c r="P126" s="30">
        <f t="shared" si="23"/>
        <v>0</v>
      </c>
      <c r="Q126" s="30">
        <f t="shared" si="24"/>
        <v>26145000</v>
      </c>
      <c r="R126" s="30">
        <f t="shared" si="32"/>
        <v>26145000</v>
      </c>
      <c r="S126" s="30">
        <f t="shared" si="25"/>
        <v>0</v>
      </c>
      <c r="T126" s="30">
        <f t="shared" si="26"/>
        <v>26145000</v>
      </c>
    </row>
    <row r="127" spans="1:20" s="18" customFormat="1" ht="84" x14ac:dyDescent="0.2">
      <c r="A127" s="24">
        <v>502000</v>
      </c>
      <c r="B127" s="25" t="s">
        <v>29</v>
      </c>
      <c r="C127" s="25" t="s">
        <v>188</v>
      </c>
      <c r="D127" s="25" t="s">
        <v>68</v>
      </c>
      <c r="E127" s="26">
        <v>0</v>
      </c>
      <c r="F127" s="27" t="s">
        <v>189</v>
      </c>
      <c r="G127" s="27"/>
      <c r="H127" s="28">
        <v>15</v>
      </c>
      <c r="I127" s="28">
        <v>15</v>
      </c>
      <c r="J127" s="28"/>
      <c r="K127" s="29">
        <v>6</v>
      </c>
      <c r="L127" s="30">
        <f t="shared" si="30"/>
        <v>2235000</v>
      </c>
      <c r="M127" s="30">
        <f t="shared" si="31"/>
        <v>8715000</v>
      </c>
      <c r="N127" s="30">
        <f t="shared" si="21"/>
        <v>0</v>
      </c>
      <c r="O127" s="30">
        <f t="shared" si="22"/>
        <v>2235000</v>
      </c>
      <c r="P127" s="30">
        <f t="shared" si="23"/>
        <v>0</v>
      </c>
      <c r="Q127" s="30">
        <f t="shared" si="24"/>
        <v>8715000</v>
      </c>
      <c r="R127" s="30">
        <f t="shared" si="32"/>
        <v>8715000</v>
      </c>
      <c r="S127" s="30">
        <f t="shared" si="25"/>
        <v>0</v>
      </c>
      <c r="T127" s="30">
        <f t="shared" si="26"/>
        <v>8715000</v>
      </c>
    </row>
    <row r="128" spans="1:20" s="18" customFormat="1" ht="42" x14ac:dyDescent="0.2">
      <c r="A128" s="24">
        <v>502005</v>
      </c>
      <c r="B128" s="25" t="s">
        <v>29</v>
      </c>
      <c r="C128" s="25" t="s">
        <v>188</v>
      </c>
      <c r="D128" s="25" t="s">
        <v>68</v>
      </c>
      <c r="E128" s="26">
        <v>0</v>
      </c>
      <c r="F128" s="27" t="s">
        <v>190</v>
      </c>
      <c r="G128" s="27"/>
      <c r="H128" s="28">
        <v>18</v>
      </c>
      <c r="I128" s="28">
        <v>18</v>
      </c>
      <c r="J128" s="28"/>
      <c r="K128" s="29">
        <v>6</v>
      </c>
      <c r="L128" s="30">
        <f t="shared" si="30"/>
        <v>2682000</v>
      </c>
      <c r="M128" s="30">
        <f t="shared" si="31"/>
        <v>10458000</v>
      </c>
      <c r="N128" s="30">
        <f t="shared" si="21"/>
        <v>0</v>
      </c>
      <c r="O128" s="30">
        <f t="shared" si="22"/>
        <v>2682000</v>
      </c>
      <c r="P128" s="30">
        <f t="shared" si="23"/>
        <v>0</v>
      </c>
      <c r="Q128" s="30">
        <f t="shared" si="24"/>
        <v>10458000</v>
      </c>
      <c r="R128" s="30">
        <f t="shared" si="32"/>
        <v>10458000</v>
      </c>
      <c r="S128" s="30">
        <f t="shared" si="25"/>
        <v>0</v>
      </c>
      <c r="T128" s="30">
        <f t="shared" si="26"/>
        <v>10458000</v>
      </c>
    </row>
    <row r="129" spans="1:20" s="18" customFormat="1" ht="126" x14ac:dyDescent="0.2">
      <c r="A129" s="24">
        <v>502010</v>
      </c>
      <c r="B129" s="25" t="s">
        <v>29</v>
      </c>
      <c r="C129" s="25" t="s">
        <v>188</v>
      </c>
      <c r="D129" s="25" t="s">
        <v>68</v>
      </c>
      <c r="E129" s="26">
        <v>0</v>
      </c>
      <c r="F129" s="27" t="s">
        <v>191</v>
      </c>
      <c r="G129" s="27" t="s">
        <v>192</v>
      </c>
      <c r="H129" s="28">
        <v>7.5</v>
      </c>
      <c r="I129" s="28">
        <v>7.5</v>
      </c>
      <c r="J129" s="28"/>
      <c r="K129" s="29">
        <v>6</v>
      </c>
      <c r="L129" s="30">
        <f t="shared" si="30"/>
        <v>1117500</v>
      </c>
      <c r="M129" s="30">
        <f t="shared" si="31"/>
        <v>4357500</v>
      </c>
      <c r="N129" s="30">
        <f t="shared" si="21"/>
        <v>0</v>
      </c>
      <c r="O129" s="30">
        <f t="shared" si="22"/>
        <v>1117500</v>
      </c>
      <c r="P129" s="30">
        <f t="shared" si="23"/>
        <v>0</v>
      </c>
      <c r="Q129" s="30">
        <f t="shared" si="24"/>
        <v>4357500</v>
      </c>
      <c r="R129" s="30">
        <f t="shared" si="32"/>
        <v>4357500</v>
      </c>
      <c r="S129" s="30">
        <f t="shared" si="25"/>
        <v>0</v>
      </c>
      <c r="T129" s="30">
        <f t="shared" si="26"/>
        <v>4357500</v>
      </c>
    </row>
    <row r="130" spans="1:20" s="18" customFormat="1" ht="42" x14ac:dyDescent="0.2">
      <c r="A130" s="24">
        <v>502015</v>
      </c>
      <c r="B130" s="25" t="s">
        <v>29</v>
      </c>
      <c r="C130" s="25" t="s">
        <v>188</v>
      </c>
      <c r="D130" s="25" t="s">
        <v>68</v>
      </c>
      <c r="E130" s="26">
        <v>0</v>
      </c>
      <c r="F130" s="27" t="s">
        <v>193</v>
      </c>
      <c r="G130" s="27"/>
      <c r="H130" s="28">
        <v>30</v>
      </c>
      <c r="I130" s="28">
        <v>30</v>
      </c>
      <c r="J130" s="28"/>
      <c r="K130" s="29">
        <v>6</v>
      </c>
      <c r="L130" s="30">
        <f t="shared" si="30"/>
        <v>4470000</v>
      </c>
      <c r="M130" s="30">
        <f t="shared" si="31"/>
        <v>17430000</v>
      </c>
      <c r="N130" s="30">
        <f t="shared" si="21"/>
        <v>0</v>
      </c>
      <c r="O130" s="30">
        <f t="shared" si="22"/>
        <v>4470000</v>
      </c>
      <c r="P130" s="30">
        <f t="shared" si="23"/>
        <v>0</v>
      </c>
      <c r="Q130" s="30">
        <f t="shared" si="24"/>
        <v>17430000</v>
      </c>
      <c r="R130" s="30">
        <f t="shared" si="32"/>
        <v>17430000</v>
      </c>
      <c r="S130" s="30">
        <f t="shared" si="25"/>
        <v>0</v>
      </c>
      <c r="T130" s="30">
        <f t="shared" si="26"/>
        <v>17430000</v>
      </c>
    </row>
    <row r="131" spans="1:20" s="18" customFormat="1" ht="63" x14ac:dyDescent="0.2">
      <c r="A131" s="24">
        <v>502020</v>
      </c>
      <c r="B131" s="25" t="s">
        <v>29</v>
      </c>
      <c r="C131" s="25" t="s">
        <v>188</v>
      </c>
      <c r="D131" s="25" t="s">
        <v>31</v>
      </c>
      <c r="E131" s="26">
        <v>0</v>
      </c>
      <c r="F131" s="27" t="s">
        <v>194</v>
      </c>
      <c r="G131" s="27"/>
      <c r="H131" s="28">
        <v>20</v>
      </c>
      <c r="I131" s="28">
        <v>20</v>
      </c>
      <c r="J131" s="28"/>
      <c r="K131" s="29">
        <v>6</v>
      </c>
      <c r="L131" s="30">
        <f t="shared" si="30"/>
        <v>2980000</v>
      </c>
      <c r="M131" s="30">
        <f t="shared" si="31"/>
        <v>11620000</v>
      </c>
      <c r="N131" s="30">
        <f t="shared" si="21"/>
        <v>0</v>
      </c>
      <c r="O131" s="30">
        <f t="shared" si="22"/>
        <v>2980000</v>
      </c>
      <c r="P131" s="30">
        <f t="shared" si="23"/>
        <v>0</v>
      </c>
      <c r="Q131" s="30">
        <f t="shared" si="24"/>
        <v>11620000</v>
      </c>
      <c r="R131" s="30">
        <f t="shared" si="32"/>
        <v>11620000</v>
      </c>
      <c r="S131" s="30">
        <f t="shared" si="25"/>
        <v>0</v>
      </c>
      <c r="T131" s="30">
        <f t="shared" si="26"/>
        <v>11620000</v>
      </c>
    </row>
    <row r="132" spans="1:20" s="18" customFormat="1" ht="84" x14ac:dyDescent="0.2">
      <c r="A132" s="24">
        <v>502025</v>
      </c>
      <c r="B132" s="25" t="s">
        <v>29</v>
      </c>
      <c r="C132" s="25" t="s">
        <v>188</v>
      </c>
      <c r="D132" s="25" t="s">
        <v>31</v>
      </c>
      <c r="E132" s="26">
        <v>0</v>
      </c>
      <c r="F132" s="27" t="s">
        <v>195</v>
      </c>
      <c r="G132" s="27"/>
      <c r="H132" s="28">
        <v>30</v>
      </c>
      <c r="I132" s="28">
        <v>30</v>
      </c>
      <c r="J132" s="28"/>
      <c r="K132" s="29">
        <v>6</v>
      </c>
      <c r="L132" s="30">
        <f t="shared" si="30"/>
        <v>4470000</v>
      </c>
      <c r="M132" s="30">
        <f t="shared" si="31"/>
        <v>17430000</v>
      </c>
      <c r="N132" s="30">
        <f t="shared" si="21"/>
        <v>0</v>
      </c>
      <c r="O132" s="30">
        <f t="shared" si="22"/>
        <v>4470000</v>
      </c>
      <c r="P132" s="30">
        <f t="shared" si="23"/>
        <v>0</v>
      </c>
      <c r="Q132" s="30">
        <f t="shared" si="24"/>
        <v>17430000</v>
      </c>
      <c r="R132" s="30">
        <f t="shared" si="32"/>
        <v>17430000</v>
      </c>
      <c r="S132" s="30">
        <f t="shared" si="25"/>
        <v>0</v>
      </c>
      <c r="T132" s="30">
        <f t="shared" si="26"/>
        <v>17430000</v>
      </c>
    </row>
    <row r="133" spans="1:20" s="18" customFormat="1" ht="63" x14ac:dyDescent="0.2">
      <c r="A133" s="24">
        <v>502030</v>
      </c>
      <c r="B133" s="25" t="s">
        <v>29</v>
      </c>
      <c r="C133" s="25" t="s">
        <v>188</v>
      </c>
      <c r="D133" s="25" t="s">
        <v>31</v>
      </c>
      <c r="E133" s="26">
        <v>0</v>
      </c>
      <c r="F133" s="27" t="s">
        <v>196</v>
      </c>
      <c r="G133" s="27"/>
      <c r="H133" s="28">
        <v>30</v>
      </c>
      <c r="I133" s="28">
        <v>30</v>
      </c>
      <c r="J133" s="28"/>
      <c r="K133" s="29">
        <v>6</v>
      </c>
      <c r="L133" s="30">
        <f t="shared" si="30"/>
        <v>4470000</v>
      </c>
      <c r="M133" s="30">
        <f t="shared" si="31"/>
        <v>17430000</v>
      </c>
      <c r="N133" s="30">
        <f t="shared" si="21"/>
        <v>0</v>
      </c>
      <c r="O133" s="30">
        <f t="shared" si="22"/>
        <v>4470000</v>
      </c>
      <c r="P133" s="30">
        <f t="shared" si="23"/>
        <v>0</v>
      </c>
      <c r="Q133" s="30">
        <f t="shared" si="24"/>
        <v>17430000</v>
      </c>
      <c r="R133" s="30">
        <f t="shared" si="32"/>
        <v>17430000</v>
      </c>
      <c r="S133" s="30">
        <f t="shared" si="25"/>
        <v>0</v>
      </c>
      <c r="T133" s="30">
        <f t="shared" si="26"/>
        <v>17430000</v>
      </c>
    </row>
    <row r="134" spans="1:20" s="18" customFormat="1" ht="63" x14ac:dyDescent="0.2">
      <c r="A134" s="24">
        <v>502035</v>
      </c>
      <c r="B134" s="25" t="s">
        <v>29</v>
      </c>
      <c r="C134" s="25" t="s">
        <v>188</v>
      </c>
      <c r="D134" s="25" t="s">
        <v>31</v>
      </c>
      <c r="E134" s="26">
        <v>0</v>
      </c>
      <c r="F134" s="27" t="s">
        <v>197</v>
      </c>
      <c r="G134" s="27"/>
      <c r="H134" s="28">
        <v>24.5</v>
      </c>
      <c r="I134" s="28">
        <v>24.5</v>
      </c>
      <c r="J134" s="28"/>
      <c r="K134" s="29">
        <v>6</v>
      </c>
      <c r="L134" s="30">
        <f t="shared" si="30"/>
        <v>3650500</v>
      </c>
      <c r="M134" s="30">
        <f t="shared" si="31"/>
        <v>14234500</v>
      </c>
      <c r="N134" s="30">
        <f t="shared" si="21"/>
        <v>0</v>
      </c>
      <c r="O134" s="30">
        <f t="shared" si="22"/>
        <v>3650500</v>
      </c>
      <c r="P134" s="30">
        <f t="shared" si="23"/>
        <v>0</v>
      </c>
      <c r="Q134" s="30">
        <f t="shared" si="24"/>
        <v>14234500</v>
      </c>
      <c r="R134" s="30">
        <f t="shared" si="32"/>
        <v>14234500</v>
      </c>
      <c r="S134" s="30">
        <f t="shared" si="25"/>
        <v>0</v>
      </c>
      <c r="T134" s="30">
        <f t="shared" si="26"/>
        <v>14234500</v>
      </c>
    </row>
    <row r="135" spans="1:20" s="18" customFormat="1" ht="168" x14ac:dyDescent="0.2">
      <c r="A135" s="24">
        <v>502040</v>
      </c>
      <c r="B135" s="25" t="s">
        <v>29</v>
      </c>
      <c r="C135" s="25" t="s">
        <v>188</v>
      </c>
      <c r="D135" s="25" t="s">
        <v>31</v>
      </c>
      <c r="E135" s="26">
        <v>0</v>
      </c>
      <c r="F135" s="27" t="s">
        <v>198</v>
      </c>
      <c r="G135" s="27"/>
      <c r="H135" s="28">
        <v>42</v>
      </c>
      <c r="I135" s="28">
        <v>42</v>
      </c>
      <c r="J135" s="28"/>
      <c r="K135" s="29">
        <v>8</v>
      </c>
      <c r="L135" s="30">
        <f t="shared" si="30"/>
        <v>6258000</v>
      </c>
      <c r="M135" s="30">
        <f t="shared" si="31"/>
        <v>24402000</v>
      </c>
      <c r="N135" s="30">
        <f t="shared" si="21"/>
        <v>0</v>
      </c>
      <c r="O135" s="30">
        <f t="shared" si="22"/>
        <v>6258000</v>
      </c>
      <c r="P135" s="30">
        <f t="shared" si="23"/>
        <v>0</v>
      </c>
      <c r="Q135" s="30">
        <f t="shared" si="24"/>
        <v>24402000</v>
      </c>
      <c r="R135" s="30">
        <f t="shared" si="32"/>
        <v>24402000</v>
      </c>
      <c r="S135" s="30">
        <f t="shared" si="25"/>
        <v>0</v>
      </c>
      <c r="T135" s="30">
        <f t="shared" si="26"/>
        <v>24402000</v>
      </c>
    </row>
    <row r="136" spans="1:20" s="18" customFormat="1" ht="252" x14ac:dyDescent="0.2">
      <c r="A136" s="24">
        <v>502045</v>
      </c>
      <c r="B136" s="25" t="s">
        <v>29</v>
      </c>
      <c r="C136" s="25" t="s">
        <v>188</v>
      </c>
      <c r="D136" s="25" t="s">
        <v>31</v>
      </c>
      <c r="E136" s="26">
        <v>0</v>
      </c>
      <c r="F136" s="27" t="s">
        <v>199</v>
      </c>
      <c r="G136" s="27"/>
      <c r="H136" s="28">
        <v>60</v>
      </c>
      <c r="I136" s="28">
        <v>60</v>
      </c>
      <c r="J136" s="28"/>
      <c r="K136" s="29">
        <v>8</v>
      </c>
      <c r="L136" s="30">
        <f t="shared" si="30"/>
        <v>8940000</v>
      </c>
      <c r="M136" s="30">
        <f t="shared" si="31"/>
        <v>34860000</v>
      </c>
      <c r="N136" s="30">
        <f t="shared" si="21"/>
        <v>0</v>
      </c>
      <c r="O136" s="30">
        <f t="shared" si="22"/>
        <v>8940000</v>
      </c>
      <c r="P136" s="30">
        <f t="shared" si="23"/>
        <v>0</v>
      </c>
      <c r="Q136" s="30">
        <f t="shared" si="24"/>
        <v>34860000</v>
      </c>
      <c r="R136" s="30">
        <f t="shared" si="32"/>
        <v>34860000</v>
      </c>
      <c r="S136" s="30">
        <f t="shared" si="25"/>
        <v>0</v>
      </c>
      <c r="T136" s="30">
        <f t="shared" si="26"/>
        <v>34860000</v>
      </c>
    </row>
    <row r="137" spans="1:20" s="18" customFormat="1" ht="231" x14ac:dyDescent="0.2">
      <c r="A137" s="24">
        <v>502050</v>
      </c>
      <c r="B137" s="25" t="s">
        <v>29</v>
      </c>
      <c r="C137" s="25" t="s">
        <v>188</v>
      </c>
      <c r="D137" s="25" t="s">
        <v>31</v>
      </c>
      <c r="E137" s="26">
        <v>0</v>
      </c>
      <c r="F137" s="27" t="s">
        <v>200</v>
      </c>
      <c r="G137" s="27"/>
      <c r="H137" s="28">
        <v>90</v>
      </c>
      <c r="I137" s="28">
        <v>90</v>
      </c>
      <c r="J137" s="28"/>
      <c r="K137" s="29">
        <v>8</v>
      </c>
      <c r="L137" s="30">
        <f t="shared" si="30"/>
        <v>13410000</v>
      </c>
      <c r="M137" s="30">
        <f t="shared" si="31"/>
        <v>52290000</v>
      </c>
      <c r="N137" s="30">
        <f t="shared" si="21"/>
        <v>0</v>
      </c>
      <c r="O137" s="30">
        <f t="shared" si="22"/>
        <v>13410000</v>
      </c>
      <c r="P137" s="30">
        <f t="shared" si="23"/>
        <v>0</v>
      </c>
      <c r="Q137" s="30">
        <f t="shared" si="24"/>
        <v>52290000</v>
      </c>
      <c r="R137" s="30">
        <f t="shared" si="32"/>
        <v>52290000</v>
      </c>
      <c r="S137" s="30">
        <f t="shared" si="25"/>
        <v>0</v>
      </c>
      <c r="T137" s="30">
        <f t="shared" si="26"/>
        <v>52290000</v>
      </c>
    </row>
    <row r="138" spans="1:20" s="18" customFormat="1" ht="315" x14ac:dyDescent="0.2">
      <c r="A138" s="24">
        <v>502055</v>
      </c>
      <c r="B138" s="25" t="s">
        <v>29</v>
      </c>
      <c r="C138" s="25" t="s">
        <v>188</v>
      </c>
      <c r="D138" s="25" t="s">
        <v>31</v>
      </c>
      <c r="E138" s="26">
        <v>0</v>
      </c>
      <c r="F138" s="27" t="s">
        <v>201</v>
      </c>
      <c r="G138" s="27"/>
      <c r="H138" s="28">
        <v>45</v>
      </c>
      <c r="I138" s="28">
        <v>45</v>
      </c>
      <c r="J138" s="28"/>
      <c r="K138" s="29">
        <v>8</v>
      </c>
      <c r="L138" s="30">
        <f t="shared" si="30"/>
        <v>6705000</v>
      </c>
      <c r="M138" s="30">
        <f t="shared" si="31"/>
        <v>26145000</v>
      </c>
      <c r="N138" s="30">
        <f t="shared" si="21"/>
        <v>0</v>
      </c>
      <c r="O138" s="30">
        <f t="shared" si="22"/>
        <v>6705000</v>
      </c>
      <c r="P138" s="30">
        <f t="shared" si="23"/>
        <v>0</v>
      </c>
      <c r="Q138" s="30">
        <f t="shared" si="24"/>
        <v>26145000</v>
      </c>
      <c r="R138" s="30">
        <f t="shared" si="32"/>
        <v>26145000</v>
      </c>
      <c r="S138" s="30">
        <f t="shared" si="25"/>
        <v>0</v>
      </c>
      <c r="T138" s="30">
        <f t="shared" si="26"/>
        <v>26145000</v>
      </c>
    </row>
    <row r="139" spans="1:20" s="18" customFormat="1" ht="84" x14ac:dyDescent="0.2">
      <c r="A139" s="31">
        <v>502060</v>
      </c>
      <c r="B139" s="25" t="s">
        <v>29</v>
      </c>
      <c r="C139" s="25" t="s">
        <v>188</v>
      </c>
      <c r="D139" s="25" t="s">
        <v>202</v>
      </c>
      <c r="E139" s="34" t="s">
        <v>159</v>
      </c>
      <c r="F139" s="32" t="s">
        <v>203</v>
      </c>
      <c r="G139" s="32" t="s">
        <v>204</v>
      </c>
      <c r="H139" s="28">
        <v>12.6</v>
      </c>
      <c r="I139" s="28">
        <v>12.6</v>
      </c>
      <c r="J139" s="33"/>
      <c r="K139" s="29">
        <v>6</v>
      </c>
      <c r="L139" s="30">
        <f t="shared" si="30"/>
        <v>1877400</v>
      </c>
      <c r="M139" s="30">
        <f t="shared" si="31"/>
        <v>7320600</v>
      </c>
      <c r="N139" s="30">
        <f t="shared" si="21"/>
        <v>0</v>
      </c>
      <c r="O139" s="30">
        <f t="shared" si="22"/>
        <v>1877400</v>
      </c>
      <c r="P139" s="30">
        <f t="shared" si="23"/>
        <v>0</v>
      </c>
      <c r="Q139" s="30">
        <f t="shared" si="24"/>
        <v>7320600</v>
      </c>
      <c r="R139" s="30">
        <f t="shared" si="32"/>
        <v>7320600</v>
      </c>
      <c r="S139" s="30">
        <f t="shared" si="25"/>
        <v>0</v>
      </c>
      <c r="T139" s="30">
        <f t="shared" si="26"/>
        <v>7320600</v>
      </c>
    </row>
    <row r="140" spans="1:20" s="18" customFormat="1" ht="56.25" x14ac:dyDescent="0.2">
      <c r="A140" s="31">
        <v>502062</v>
      </c>
      <c r="B140" s="25" t="s">
        <v>29</v>
      </c>
      <c r="C140" s="25" t="s">
        <v>188</v>
      </c>
      <c r="D140" s="25" t="s">
        <v>202</v>
      </c>
      <c r="E140" s="34" t="s">
        <v>159</v>
      </c>
      <c r="F140" s="32" t="s">
        <v>205</v>
      </c>
      <c r="G140" s="32"/>
      <c r="H140" s="28">
        <v>12</v>
      </c>
      <c r="I140" s="28">
        <v>12</v>
      </c>
      <c r="J140" s="33"/>
      <c r="K140" s="29">
        <v>5</v>
      </c>
      <c r="L140" s="30">
        <f t="shared" si="30"/>
        <v>1788000</v>
      </c>
      <c r="M140" s="30">
        <f t="shared" si="31"/>
        <v>6972000</v>
      </c>
      <c r="N140" s="30">
        <f t="shared" si="21"/>
        <v>0</v>
      </c>
      <c r="O140" s="30">
        <f t="shared" si="22"/>
        <v>1788000</v>
      </c>
      <c r="P140" s="30">
        <f t="shared" si="23"/>
        <v>0</v>
      </c>
      <c r="Q140" s="30">
        <f t="shared" si="24"/>
        <v>6972000</v>
      </c>
      <c r="R140" s="30">
        <f t="shared" si="32"/>
        <v>6972000</v>
      </c>
      <c r="S140" s="30">
        <f t="shared" si="25"/>
        <v>0</v>
      </c>
      <c r="T140" s="30">
        <f t="shared" si="26"/>
        <v>6972000</v>
      </c>
    </row>
    <row r="141" spans="1:20" s="18" customFormat="1" ht="105" x14ac:dyDescent="0.2">
      <c r="A141" s="31">
        <v>502065</v>
      </c>
      <c r="B141" s="25" t="s">
        <v>29</v>
      </c>
      <c r="C141" s="25" t="s">
        <v>188</v>
      </c>
      <c r="D141" s="25" t="s">
        <v>202</v>
      </c>
      <c r="E141" s="34" t="s">
        <v>159</v>
      </c>
      <c r="F141" s="32" t="s">
        <v>206</v>
      </c>
      <c r="G141" s="32"/>
      <c r="H141" s="28">
        <v>44</v>
      </c>
      <c r="I141" s="33">
        <v>32</v>
      </c>
      <c r="J141" s="33">
        <v>12</v>
      </c>
      <c r="K141" s="29">
        <v>5</v>
      </c>
      <c r="L141" s="30">
        <f t="shared" si="30"/>
        <v>7384000</v>
      </c>
      <c r="M141" s="30">
        <f t="shared" si="31"/>
        <v>36640000</v>
      </c>
      <c r="N141" s="30">
        <f t="shared" si="21"/>
        <v>0</v>
      </c>
      <c r="O141" s="30">
        <f t="shared" si="22"/>
        <v>7384000</v>
      </c>
      <c r="P141" s="30">
        <f t="shared" si="23"/>
        <v>0</v>
      </c>
      <c r="Q141" s="30">
        <f t="shared" si="24"/>
        <v>36640000</v>
      </c>
      <c r="R141" s="30">
        <f t="shared" si="32"/>
        <v>33928000</v>
      </c>
      <c r="S141" s="30">
        <f t="shared" si="25"/>
        <v>0</v>
      </c>
      <c r="T141" s="30">
        <f t="shared" si="26"/>
        <v>33928000</v>
      </c>
    </row>
    <row r="142" spans="1:20" s="18" customFormat="1" ht="168" x14ac:dyDescent="0.2">
      <c r="A142" s="31">
        <v>502066</v>
      </c>
      <c r="B142" s="25" t="s">
        <v>29</v>
      </c>
      <c r="C142" s="25" t="s">
        <v>188</v>
      </c>
      <c r="D142" s="25" t="s">
        <v>202</v>
      </c>
      <c r="E142" s="34" t="s">
        <v>32</v>
      </c>
      <c r="F142" s="32" t="s">
        <v>207</v>
      </c>
      <c r="G142" s="32" t="s">
        <v>208</v>
      </c>
      <c r="H142" s="28">
        <v>125</v>
      </c>
      <c r="I142" s="33">
        <v>65</v>
      </c>
      <c r="J142" s="33">
        <v>60</v>
      </c>
      <c r="K142" s="29" t="s">
        <v>209</v>
      </c>
      <c r="L142" s="30">
        <f t="shared" ref="L142:L147" si="33">I142*149000+J142*235000</f>
        <v>23785000</v>
      </c>
      <c r="M142" s="30">
        <f t="shared" ref="M142:M147" si="34">I142*327000+J142*940000</f>
        <v>77655000</v>
      </c>
      <c r="N142" s="30">
        <f t="shared" si="21"/>
        <v>0</v>
      </c>
      <c r="O142" s="30">
        <f t="shared" si="22"/>
        <v>23785000</v>
      </c>
      <c r="P142" s="30">
        <f t="shared" si="23"/>
        <v>0</v>
      </c>
      <c r="Q142" s="30">
        <f t="shared" si="24"/>
        <v>77655000</v>
      </c>
      <c r="R142" s="30">
        <f t="shared" ref="R142:R147" si="35">I142*327000+J142*799000</f>
        <v>69195000</v>
      </c>
      <c r="S142" s="30">
        <f t="shared" si="25"/>
        <v>0</v>
      </c>
      <c r="T142" s="30">
        <f t="shared" si="26"/>
        <v>69195000</v>
      </c>
    </row>
    <row r="143" spans="1:20" s="18" customFormat="1" ht="168" x14ac:dyDescent="0.2">
      <c r="A143" s="31">
        <v>502067</v>
      </c>
      <c r="B143" s="25" t="s">
        <v>29</v>
      </c>
      <c r="C143" s="25" t="s">
        <v>188</v>
      </c>
      <c r="D143" s="25" t="s">
        <v>202</v>
      </c>
      <c r="E143" s="34" t="s">
        <v>32</v>
      </c>
      <c r="F143" s="32" t="s">
        <v>210</v>
      </c>
      <c r="G143" s="32" t="s">
        <v>211</v>
      </c>
      <c r="H143" s="28">
        <v>90</v>
      </c>
      <c r="I143" s="33">
        <v>55</v>
      </c>
      <c r="J143" s="33">
        <v>35</v>
      </c>
      <c r="K143" s="29" t="s">
        <v>209</v>
      </c>
      <c r="L143" s="30">
        <f t="shared" si="33"/>
        <v>16420000</v>
      </c>
      <c r="M143" s="30">
        <f t="shared" si="34"/>
        <v>50885000</v>
      </c>
      <c r="N143" s="30">
        <f t="shared" si="21"/>
        <v>0</v>
      </c>
      <c r="O143" s="30">
        <f t="shared" si="22"/>
        <v>16420000</v>
      </c>
      <c r="P143" s="30">
        <f t="shared" si="23"/>
        <v>0</v>
      </c>
      <c r="Q143" s="30">
        <f t="shared" si="24"/>
        <v>50885000</v>
      </c>
      <c r="R143" s="30">
        <f t="shared" si="35"/>
        <v>45950000</v>
      </c>
      <c r="S143" s="30">
        <f t="shared" si="25"/>
        <v>0</v>
      </c>
      <c r="T143" s="30">
        <f t="shared" si="26"/>
        <v>45950000</v>
      </c>
    </row>
    <row r="144" spans="1:20" s="18" customFormat="1" ht="168" x14ac:dyDescent="0.2">
      <c r="A144" s="31">
        <v>502068</v>
      </c>
      <c r="B144" s="25" t="s">
        <v>29</v>
      </c>
      <c r="C144" s="25" t="s">
        <v>188</v>
      </c>
      <c r="D144" s="25" t="s">
        <v>202</v>
      </c>
      <c r="E144" s="34" t="s">
        <v>32</v>
      </c>
      <c r="F144" s="32" t="s">
        <v>212</v>
      </c>
      <c r="G144" s="32" t="s">
        <v>213</v>
      </c>
      <c r="H144" s="28">
        <v>20</v>
      </c>
      <c r="I144" s="33">
        <v>13</v>
      </c>
      <c r="J144" s="33">
        <v>7</v>
      </c>
      <c r="K144" s="29" t="s">
        <v>209</v>
      </c>
      <c r="L144" s="30">
        <f t="shared" si="33"/>
        <v>3582000</v>
      </c>
      <c r="M144" s="30">
        <f t="shared" si="34"/>
        <v>10831000</v>
      </c>
      <c r="N144" s="30">
        <f t="shared" si="21"/>
        <v>0</v>
      </c>
      <c r="O144" s="30">
        <f t="shared" si="22"/>
        <v>3582000</v>
      </c>
      <c r="P144" s="30">
        <f t="shared" si="23"/>
        <v>0</v>
      </c>
      <c r="Q144" s="30">
        <f t="shared" si="24"/>
        <v>10831000</v>
      </c>
      <c r="R144" s="30">
        <f t="shared" si="35"/>
        <v>9844000</v>
      </c>
      <c r="S144" s="30">
        <f t="shared" si="25"/>
        <v>0</v>
      </c>
      <c r="T144" s="30">
        <f t="shared" si="26"/>
        <v>9844000</v>
      </c>
    </row>
    <row r="145" spans="1:20" s="18" customFormat="1" ht="168" x14ac:dyDescent="0.2">
      <c r="A145" s="31">
        <v>502069</v>
      </c>
      <c r="B145" s="25" t="s">
        <v>29</v>
      </c>
      <c r="C145" s="25" t="s">
        <v>188</v>
      </c>
      <c r="D145" s="25" t="s">
        <v>202</v>
      </c>
      <c r="E145" s="34" t="s">
        <v>32</v>
      </c>
      <c r="F145" s="32" t="s">
        <v>214</v>
      </c>
      <c r="G145" s="32" t="s">
        <v>208</v>
      </c>
      <c r="H145" s="28">
        <v>145</v>
      </c>
      <c r="I145" s="33">
        <v>90</v>
      </c>
      <c r="J145" s="33">
        <v>55</v>
      </c>
      <c r="K145" s="29" t="s">
        <v>209</v>
      </c>
      <c r="L145" s="30">
        <f t="shared" si="33"/>
        <v>26335000</v>
      </c>
      <c r="M145" s="30">
        <f t="shared" si="34"/>
        <v>81130000</v>
      </c>
      <c r="N145" s="30">
        <f t="shared" si="21"/>
        <v>0</v>
      </c>
      <c r="O145" s="30">
        <f t="shared" si="22"/>
        <v>26335000</v>
      </c>
      <c r="P145" s="30">
        <f t="shared" si="23"/>
        <v>0</v>
      </c>
      <c r="Q145" s="30">
        <f t="shared" si="24"/>
        <v>81130000</v>
      </c>
      <c r="R145" s="30">
        <f t="shared" si="35"/>
        <v>73375000</v>
      </c>
      <c r="S145" s="30">
        <f t="shared" si="25"/>
        <v>0</v>
      </c>
      <c r="T145" s="30">
        <f t="shared" si="26"/>
        <v>73375000</v>
      </c>
    </row>
    <row r="146" spans="1:20" s="18" customFormat="1" ht="56.25" x14ac:dyDescent="0.2">
      <c r="A146" s="31">
        <v>502071</v>
      </c>
      <c r="B146" s="25" t="s">
        <v>29</v>
      </c>
      <c r="C146" s="25" t="s">
        <v>188</v>
      </c>
      <c r="D146" s="25" t="s">
        <v>202</v>
      </c>
      <c r="E146" s="34" t="s">
        <v>32</v>
      </c>
      <c r="F146" s="32" t="s">
        <v>215</v>
      </c>
      <c r="G146" s="32"/>
      <c r="H146" s="28">
        <v>18</v>
      </c>
      <c r="I146" s="28" t="s">
        <v>216</v>
      </c>
      <c r="J146" s="33" t="s">
        <v>217</v>
      </c>
      <c r="K146" s="29" t="s">
        <v>218</v>
      </c>
      <c r="L146" s="30">
        <f t="shared" si="33"/>
        <v>3198000</v>
      </c>
      <c r="M146" s="30">
        <f t="shared" si="34"/>
        <v>9564000</v>
      </c>
      <c r="N146" s="30">
        <f t="shared" si="21"/>
        <v>0</v>
      </c>
      <c r="O146" s="30">
        <f t="shared" si="22"/>
        <v>3198000</v>
      </c>
      <c r="P146" s="30">
        <f t="shared" si="23"/>
        <v>0</v>
      </c>
      <c r="Q146" s="30">
        <f t="shared" si="24"/>
        <v>9564000</v>
      </c>
      <c r="R146" s="30">
        <f t="shared" si="35"/>
        <v>8718000</v>
      </c>
      <c r="S146" s="30">
        <f t="shared" si="25"/>
        <v>0</v>
      </c>
      <c r="T146" s="30">
        <f t="shared" si="26"/>
        <v>8718000</v>
      </c>
    </row>
    <row r="147" spans="1:20" s="18" customFormat="1" ht="105" x14ac:dyDescent="0.2">
      <c r="A147" s="31">
        <v>502072</v>
      </c>
      <c r="B147" s="25" t="s">
        <v>29</v>
      </c>
      <c r="C147" s="25" t="s">
        <v>188</v>
      </c>
      <c r="D147" s="25" t="s">
        <v>202</v>
      </c>
      <c r="E147" s="34" t="s">
        <v>32</v>
      </c>
      <c r="F147" s="32" t="s">
        <v>219</v>
      </c>
      <c r="G147" s="32"/>
      <c r="H147" s="28">
        <v>30</v>
      </c>
      <c r="I147" s="28" t="s">
        <v>220</v>
      </c>
      <c r="J147" s="33" t="s">
        <v>221</v>
      </c>
      <c r="K147" s="29" t="s">
        <v>218</v>
      </c>
      <c r="L147" s="30">
        <f t="shared" si="33"/>
        <v>5072000</v>
      </c>
      <c r="M147" s="30">
        <f t="shared" si="34"/>
        <v>14101000</v>
      </c>
      <c r="N147" s="30">
        <f t="shared" si="21"/>
        <v>0</v>
      </c>
      <c r="O147" s="30">
        <f t="shared" si="22"/>
        <v>5072000</v>
      </c>
      <c r="P147" s="30">
        <f t="shared" si="23"/>
        <v>0</v>
      </c>
      <c r="Q147" s="30">
        <f t="shared" si="24"/>
        <v>14101000</v>
      </c>
      <c r="R147" s="30">
        <f t="shared" si="35"/>
        <v>13114000</v>
      </c>
      <c r="S147" s="30">
        <f t="shared" si="25"/>
        <v>0</v>
      </c>
      <c r="T147" s="30">
        <f t="shared" si="26"/>
        <v>13114000</v>
      </c>
    </row>
    <row r="148" spans="1:20" s="18" customFormat="1" ht="84" x14ac:dyDescent="0.2">
      <c r="A148" s="31">
        <v>502075</v>
      </c>
      <c r="B148" s="25" t="s">
        <v>29</v>
      </c>
      <c r="C148" s="25" t="s">
        <v>39</v>
      </c>
      <c r="D148" s="25" t="s">
        <v>40</v>
      </c>
      <c r="E148" s="34" t="s">
        <v>222</v>
      </c>
      <c r="F148" s="32" t="s">
        <v>223</v>
      </c>
      <c r="G148" s="32"/>
      <c r="H148" s="28">
        <v>9</v>
      </c>
      <c r="I148" s="33">
        <v>6</v>
      </c>
      <c r="J148" s="33">
        <v>3</v>
      </c>
      <c r="K148" s="29">
        <v>4</v>
      </c>
      <c r="L148" s="30">
        <f t="shared" ref="L148:L149" si="36">I148*149000+J148*218000</f>
        <v>1548000</v>
      </c>
      <c r="M148" s="30">
        <f t="shared" ref="M148:M149" si="37">I148*581000+J148*1504000</f>
        <v>7998000</v>
      </c>
      <c r="N148" s="30">
        <f t="shared" si="21"/>
        <v>0</v>
      </c>
      <c r="O148" s="30">
        <f t="shared" si="22"/>
        <v>1548000</v>
      </c>
      <c r="P148" s="30">
        <f t="shared" si="23"/>
        <v>0</v>
      </c>
      <c r="Q148" s="30">
        <f t="shared" si="24"/>
        <v>7998000</v>
      </c>
      <c r="R148" s="30">
        <f t="shared" ref="R148:R149" si="38">I148*581000+J148*1278000</f>
        <v>7320000</v>
      </c>
      <c r="S148" s="30">
        <f t="shared" si="25"/>
        <v>0</v>
      </c>
      <c r="T148" s="30">
        <f t="shared" si="26"/>
        <v>7320000</v>
      </c>
    </row>
    <row r="149" spans="1:20" s="18" customFormat="1" ht="63" x14ac:dyDescent="0.2">
      <c r="A149" s="31">
        <v>502080</v>
      </c>
      <c r="B149" s="25" t="s">
        <v>29</v>
      </c>
      <c r="C149" s="25" t="s">
        <v>39</v>
      </c>
      <c r="D149" s="25" t="s">
        <v>40</v>
      </c>
      <c r="E149" s="34" t="s">
        <v>222</v>
      </c>
      <c r="F149" s="32" t="s">
        <v>224</v>
      </c>
      <c r="G149" s="32" t="s">
        <v>225</v>
      </c>
      <c r="H149" s="28">
        <v>12</v>
      </c>
      <c r="I149" s="33">
        <v>9</v>
      </c>
      <c r="J149" s="33">
        <v>3</v>
      </c>
      <c r="K149" s="29">
        <v>4</v>
      </c>
      <c r="L149" s="30">
        <f t="shared" si="36"/>
        <v>1995000</v>
      </c>
      <c r="M149" s="30">
        <f t="shared" si="37"/>
        <v>9741000</v>
      </c>
      <c r="N149" s="30">
        <f t="shared" si="21"/>
        <v>0</v>
      </c>
      <c r="O149" s="30">
        <f t="shared" si="22"/>
        <v>1995000</v>
      </c>
      <c r="P149" s="30">
        <f t="shared" si="23"/>
        <v>0</v>
      </c>
      <c r="Q149" s="30">
        <f t="shared" si="24"/>
        <v>9741000</v>
      </c>
      <c r="R149" s="30">
        <f t="shared" si="38"/>
        <v>9063000</v>
      </c>
      <c r="S149" s="30">
        <f t="shared" si="25"/>
        <v>0</v>
      </c>
      <c r="T149" s="30">
        <f t="shared" si="26"/>
        <v>9063000</v>
      </c>
    </row>
    <row r="150" spans="1:20" s="18" customFormat="1" ht="42" x14ac:dyDescent="0.2">
      <c r="A150" s="24">
        <v>502085</v>
      </c>
      <c r="B150" s="25" t="s">
        <v>29</v>
      </c>
      <c r="C150" s="25" t="s">
        <v>39</v>
      </c>
      <c r="D150" s="25" t="s">
        <v>40</v>
      </c>
      <c r="E150" s="34" t="s">
        <v>34</v>
      </c>
      <c r="F150" s="27" t="s">
        <v>226</v>
      </c>
      <c r="G150" s="27"/>
      <c r="H150" s="28">
        <v>3.4000000000000004</v>
      </c>
      <c r="I150" s="28">
        <v>1.3</v>
      </c>
      <c r="J150" s="28">
        <v>2.1</v>
      </c>
      <c r="K150" s="29">
        <v>0</v>
      </c>
      <c r="L150" s="30">
        <f t="shared" ref="L150:L152" si="39">I150*149000+J150*235000</f>
        <v>687200</v>
      </c>
      <c r="M150" s="30">
        <f t="shared" ref="M150:M152" si="40">I150*327000+J150*940000</f>
        <v>2399100</v>
      </c>
      <c r="N150" s="30">
        <f t="shared" si="21"/>
        <v>0</v>
      </c>
      <c r="O150" s="30">
        <f t="shared" si="22"/>
        <v>687200</v>
      </c>
      <c r="P150" s="30">
        <f t="shared" si="23"/>
        <v>0</v>
      </c>
      <c r="Q150" s="30">
        <f t="shared" si="24"/>
        <v>2399100</v>
      </c>
      <c r="R150" s="30">
        <f t="shared" ref="R150:R152" si="41">I150*327000+J150*799000</f>
        <v>2103000</v>
      </c>
      <c r="S150" s="30">
        <f t="shared" si="25"/>
        <v>0</v>
      </c>
      <c r="T150" s="30">
        <f t="shared" si="26"/>
        <v>2103000</v>
      </c>
    </row>
    <row r="151" spans="1:20" s="18" customFormat="1" ht="84" x14ac:dyDescent="0.2">
      <c r="A151" s="24">
        <v>502090</v>
      </c>
      <c r="B151" s="25" t="s">
        <v>29</v>
      </c>
      <c r="C151" s="25" t="s">
        <v>39</v>
      </c>
      <c r="D151" s="25" t="s">
        <v>40</v>
      </c>
      <c r="E151" s="34" t="s">
        <v>34</v>
      </c>
      <c r="F151" s="27" t="s">
        <v>42</v>
      </c>
      <c r="G151" s="27" t="s">
        <v>43</v>
      </c>
      <c r="H151" s="28">
        <v>2.2000000000000002</v>
      </c>
      <c r="I151" s="28">
        <v>0.5</v>
      </c>
      <c r="J151" s="28">
        <v>1.7</v>
      </c>
      <c r="K151" s="29">
        <v>0</v>
      </c>
      <c r="L151" s="30">
        <f t="shared" si="39"/>
        <v>474000</v>
      </c>
      <c r="M151" s="30">
        <f t="shared" si="40"/>
        <v>1761500</v>
      </c>
      <c r="N151" s="30">
        <f t="shared" si="21"/>
        <v>0</v>
      </c>
      <c r="O151" s="30">
        <f t="shared" si="22"/>
        <v>474000</v>
      </c>
      <c r="P151" s="30">
        <f t="shared" si="23"/>
        <v>0</v>
      </c>
      <c r="Q151" s="30">
        <f t="shared" si="24"/>
        <v>1761500</v>
      </c>
      <c r="R151" s="30">
        <f t="shared" si="41"/>
        <v>1521800</v>
      </c>
      <c r="S151" s="30">
        <f t="shared" si="25"/>
        <v>0</v>
      </c>
      <c r="T151" s="30">
        <f t="shared" si="26"/>
        <v>1521800</v>
      </c>
    </row>
    <row r="152" spans="1:20" s="18" customFormat="1" ht="84" x14ac:dyDescent="0.2">
      <c r="A152" s="31">
        <v>502091</v>
      </c>
      <c r="B152" s="25" t="s">
        <v>29</v>
      </c>
      <c r="C152" s="25" t="s">
        <v>39</v>
      </c>
      <c r="D152" s="25" t="s">
        <v>40</v>
      </c>
      <c r="E152" s="34" t="s">
        <v>32</v>
      </c>
      <c r="F152" s="32" t="s">
        <v>227</v>
      </c>
      <c r="G152" s="32" t="s">
        <v>228</v>
      </c>
      <c r="H152" s="28">
        <v>2.5</v>
      </c>
      <c r="I152" s="33">
        <v>1</v>
      </c>
      <c r="J152" s="33">
        <v>1.5</v>
      </c>
      <c r="K152" s="29" t="s">
        <v>38</v>
      </c>
      <c r="L152" s="30">
        <f t="shared" si="39"/>
        <v>501500</v>
      </c>
      <c r="M152" s="30">
        <f t="shared" si="40"/>
        <v>1737000</v>
      </c>
      <c r="N152" s="30">
        <f t="shared" si="21"/>
        <v>0</v>
      </c>
      <c r="O152" s="30">
        <f t="shared" si="22"/>
        <v>501500</v>
      </c>
      <c r="P152" s="30">
        <f t="shared" si="23"/>
        <v>0</v>
      </c>
      <c r="Q152" s="30">
        <f t="shared" si="24"/>
        <v>1737000</v>
      </c>
      <c r="R152" s="30">
        <f t="shared" si="41"/>
        <v>1525500</v>
      </c>
      <c r="S152" s="30">
        <f t="shared" si="25"/>
        <v>0</v>
      </c>
      <c r="T152" s="30">
        <f t="shared" si="26"/>
        <v>1525500</v>
      </c>
    </row>
    <row r="153" spans="1:20" s="18" customFormat="1" ht="63" x14ac:dyDescent="0.2">
      <c r="A153" s="24">
        <v>502095</v>
      </c>
      <c r="B153" s="25" t="s">
        <v>29</v>
      </c>
      <c r="C153" s="25" t="s">
        <v>39</v>
      </c>
      <c r="D153" s="25" t="s">
        <v>40</v>
      </c>
      <c r="E153" s="26">
        <v>0</v>
      </c>
      <c r="F153" s="27" t="s">
        <v>229</v>
      </c>
      <c r="G153" s="27"/>
      <c r="H153" s="28">
        <v>6</v>
      </c>
      <c r="I153" s="28">
        <v>6</v>
      </c>
      <c r="J153" s="28"/>
      <c r="K153" s="29">
        <v>5</v>
      </c>
      <c r="L153" s="30">
        <f t="shared" ref="L153:L187" si="42">I153*149000+J153*218000</f>
        <v>894000</v>
      </c>
      <c r="M153" s="30">
        <f t="shared" ref="M153:M187" si="43">I153*581000+J153*1504000</f>
        <v>3486000</v>
      </c>
      <c r="N153" s="30">
        <f t="shared" si="21"/>
        <v>0</v>
      </c>
      <c r="O153" s="30">
        <f t="shared" si="22"/>
        <v>894000</v>
      </c>
      <c r="P153" s="30">
        <f t="shared" si="23"/>
        <v>0</v>
      </c>
      <c r="Q153" s="30">
        <f t="shared" si="24"/>
        <v>3486000</v>
      </c>
      <c r="R153" s="30">
        <f t="shared" ref="R153:R187" si="44">I153*581000+J153*1278000</f>
        <v>3486000</v>
      </c>
      <c r="S153" s="30">
        <f t="shared" si="25"/>
        <v>0</v>
      </c>
      <c r="T153" s="30">
        <f t="shared" si="26"/>
        <v>3486000</v>
      </c>
    </row>
    <row r="154" spans="1:20" s="18" customFormat="1" ht="105" x14ac:dyDescent="0.2">
      <c r="A154" s="24">
        <v>502100</v>
      </c>
      <c r="B154" s="25" t="s">
        <v>29</v>
      </c>
      <c r="C154" s="25" t="s">
        <v>39</v>
      </c>
      <c r="D154" s="25" t="s">
        <v>40</v>
      </c>
      <c r="E154" s="26">
        <v>0</v>
      </c>
      <c r="F154" s="27" t="s">
        <v>230</v>
      </c>
      <c r="G154" s="27"/>
      <c r="H154" s="28">
        <v>15.899999999999999</v>
      </c>
      <c r="I154" s="28">
        <v>10.6</v>
      </c>
      <c r="J154" s="28">
        <v>5.3</v>
      </c>
      <c r="K154" s="29">
        <v>5</v>
      </c>
      <c r="L154" s="30">
        <f t="shared" si="42"/>
        <v>2734800</v>
      </c>
      <c r="M154" s="30">
        <f t="shared" si="43"/>
        <v>14129800</v>
      </c>
      <c r="N154" s="30">
        <f t="shared" si="21"/>
        <v>0</v>
      </c>
      <c r="O154" s="30">
        <f t="shared" si="22"/>
        <v>2734800</v>
      </c>
      <c r="P154" s="30">
        <f t="shared" si="23"/>
        <v>0</v>
      </c>
      <c r="Q154" s="30">
        <f t="shared" si="24"/>
        <v>14129800</v>
      </c>
      <c r="R154" s="30">
        <f t="shared" si="44"/>
        <v>12932000</v>
      </c>
      <c r="S154" s="30">
        <f t="shared" si="25"/>
        <v>0</v>
      </c>
      <c r="T154" s="30">
        <f t="shared" si="26"/>
        <v>12932000</v>
      </c>
    </row>
    <row r="155" spans="1:20" s="18" customFormat="1" ht="84" x14ac:dyDescent="0.2">
      <c r="A155" s="24">
        <v>502105</v>
      </c>
      <c r="B155" s="25" t="s">
        <v>29</v>
      </c>
      <c r="C155" s="25" t="s">
        <v>39</v>
      </c>
      <c r="D155" s="25" t="s">
        <v>40</v>
      </c>
      <c r="E155" s="26">
        <v>0</v>
      </c>
      <c r="F155" s="27" t="s">
        <v>231</v>
      </c>
      <c r="G155" s="27"/>
      <c r="H155" s="28">
        <v>21</v>
      </c>
      <c r="I155" s="28">
        <v>14</v>
      </c>
      <c r="J155" s="28">
        <v>7</v>
      </c>
      <c r="K155" s="29">
        <v>5</v>
      </c>
      <c r="L155" s="30">
        <f t="shared" si="42"/>
        <v>3612000</v>
      </c>
      <c r="M155" s="30">
        <f t="shared" si="43"/>
        <v>18662000</v>
      </c>
      <c r="N155" s="30">
        <f t="shared" ref="N155:N187" si="45">L155*$U$2</f>
        <v>0</v>
      </c>
      <c r="O155" s="30">
        <f t="shared" ref="O155:O187" si="46">L155-N155</f>
        <v>3612000</v>
      </c>
      <c r="P155" s="30">
        <f t="shared" ref="P155:P187" si="47">N155</f>
        <v>0</v>
      </c>
      <c r="Q155" s="30">
        <f t="shared" ref="Q155:Q187" si="48">M155-N155</f>
        <v>18662000</v>
      </c>
      <c r="R155" s="30">
        <f t="shared" si="44"/>
        <v>17080000</v>
      </c>
      <c r="S155" s="30">
        <f t="shared" ref="S155:S187" si="49">P155</f>
        <v>0</v>
      </c>
      <c r="T155" s="30">
        <f t="shared" ref="T155:T187" si="50">R155-S155</f>
        <v>17080000</v>
      </c>
    </row>
    <row r="156" spans="1:20" s="18" customFormat="1" ht="126" x14ac:dyDescent="0.2">
      <c r="A156" s="24">
        <v>502110</v>
      </c>
      <c r="B156" s="25" t="s">
        <v>29</v>
      </c>
      <c r="C156" s="25" t="s">
        <v>39</v>
      </c>
      <c r="D156" s="25" t="s">
        <v>40</v>
      </c>
      <c r="E156" s="26">
        <v>0</v>
      </c>
      <c r="F156" s="27" t="s">
        <v>232</v>
      </c>
      <c r="G156" s="27"/>
      <c r="H156" s="28">
        <v>15.899999999999999</v>
      </c>
      <c r="I156" s="28">
        <v>10.6</v>
      </c>
      <c r="J156" s="28">
        <v>5.3</v>
      </c>
      <c r="K156" s="29">
        <v>6</v>
      </c>
      <c r="L156" s="30">
        <f t="shared" si="42"/>
        <v>2734800</v>
      </c>
      <c r="M156" s="30">
        <f t="shared" si="43"/>
        <v>14129800</v>
      </c>
      <c r="N156" s="30">
        <f t="shared" si="45"/>
        <v>0</v>
      </c>
      <c r="O156" s="30">
        <f t="shared" si="46"/>
        <v>2734800</v>
      </c>
      <c r="P156" s="30">
        <f t="shared" si="47"/>
        <v>0</v>
      </c>
      <c r="Q156" s="30">
        <f t="shared" si="48"/>
        <v>14129800</v>
      </c>
      <c r="R156" s="30">
        <f t="shared" si="44"/>
        <v>12932000</v>
      </c>
      <c r="S156" s="30">
        <f t="shared" si="49"/>
        <v>0</v>
      </c>
      <c r="T156" s="30">
        <f t="shared" si="50"/>
        <v>12932000</v>
      </c>
    </row>
    <row r="157" spans="1:20" s="18" customFormat="1" ht="63" x14ac:dyDescent="0.2">
      <c r="A157" s="24">
        <v>502115</v>
      </c>
      <c r="B157" s="25" t="s">
        <v>29</v>
      </c>
      <c r="C157" s="25" t="s">
        <v>39</v>
      </c>
      <c r="D157" s="25" t="s">
        <v>40</v>
      </c>
      <c r="E157" s="26">
        <v>0</v>
      </c>
      <c r="F157" s="27" t="s">
        <v>233</v>
      </c>
      <c r="G157" s="27"/>
      <c r="H157" s="28">
        <v>21</v>
      </c>
      <c r="I157" s="28">
        <v>14</v>
      </c>
      <c r="J157" s="28">
        <v>7</v>
      </c>
      <c r="K157" s="29">
        <v>6</v>
      </c>
      <c r="L157" s="30">
        <f t="shared" si="42"/>
        <v>3612000</v>
      </c>
      <c r="M157" s="30">
        <f t="shared" si="43"/>
        <v>18662000</v>
      </c>
      <c r="N157" s="30">
        <f t="shared" si="45"/>
        <v>0</v>
      </c>
      <c r="O157" s="30">
        <f t="shared" si="46"/>
        <v>3612000</v>
      </c>
      <c r="P157" s="30">
        <f t="shared" si="47"/>
        <v>0</v>
      </c>
      <c r="Q157" s="30">
        <f t="shared" si="48"/>
        <v>18662000</v>
      </c>
      <c r="R157" s="30">
        <f t="shared" si="44"/>
        <v>17080000</v>
      </c>
      <c r="S157" s="30">
        <f t="shared" si="49"/>
        <v>0</v>
      </c>
      <c r="T157" s="30">
        <f t="shared" si="50"/>
        <v>17080000</v>
      </c>
    </row>
    <row r="158" spans="1:20" s="18" customFormat="1" ht="84" x14ac:dyDescent="0.2">
      <c r="A158" s="31">
        <v>502117</v>
      </c>
      <c r="B158" s="25" t="s">
        <v>29</v>
      </c>
      <c r="C158" s="25" t="s">
        <v>39</v>
      </c>
      <c r="D158" s="25" t="s">
        <v>40</v>
      </c>
      <c r="E158" s="26">
        <v>0</v>
      </c>
      <c r="F158" s="32" t="s">
        <v>41</v>
      </c>
      <c r="G158" s="32"/>
      <c r="H158" s="28">
        <v>1.2</v>
      </c>
      <c r="I158" s="28">
        <v>1.2</v>
      </c>
      <c r="J158" s="33"/>
      <c r="K158" s="29">
        <v>0</v>
      </c>
      <c r="L158" s="30">
        <f t="shared" si="42"/>
        <v>178800</v>
      </c>
      <c r="M158" s="30">
        <f t="shared" si="43"/>
        <v>697200</v>
      </c>
      <c r="N158" s="30">
        <f t="shared" si="45"/>
        <v>0</v>
      </c>
      <c r="O158" s="30">
        <f t="shared" si="46"/>
        <v>178800</v>
      </c>
      <c r="P158" s="30">
        <f t="shared" si="47"/>
        <v>0</v>
      </c>
      <c r="Q158" s="30">
        <f t="shared" si="48"/>
        <v>697200</v>
      </c>
      <c r="R158" s="30">
        <f t="shared" si="44"/>
        <v>697200</v>
      </c>
      <c r="S158" s="30">
        <f t="shared" si="49"/>
        <v>0</v>
      </c>
      <c r="T158" s="30">
        <f t="shared" si="50"/>
        <v>697200</v>
      </c>
    </row>
    <row r="159" spans="1:20" s="18" customFormat="1" ht="147" x14ac:dyDescent="0.2">
      <c r="A159" s="24">
        <v>502120</v>
      </c>
      <c r="B159" s="25" t="s">
        <v>29</v>
      </c>
      <c r="C159" s="25" t="s">
        <v>39</v>
      </c>
      <c r="D159" s="25" t="s">
        <v>68</v>
      </c>
      <c r="E159" s="26">
        <v>0</v>
      </c>
      <c r="F159" s="27" t="s">
        <v>234</v>
      </c>
      <c r="G159" s="27" t="s">
        <v>235</v>
      </c>
      <c r="H159" s="28">
        <v>42.6</v>
      </c>
      <c r="I159" s="28">
        <v>42.6</v>
      </c>
      <c r="J159" s="28"/>
      <c r="K159" s="29">
        <v>8</v>
      </c>
      <c r="L159" s="30">
        <f t="shared" si="42"/>
        <v>6347400</v>
      </c>
      <c r="M159" s="30">
        <f t="shared" si="43"/>
        <v>24750600</v>
      </c>
      <c r="N159" s="30">
        <f t="shared" si="45"/>
        <v>0</v>
      </c>
      <c r="O159" s="30">
        <f t="shared" si="46"/>
        <v>6347400</v>
      </c>
      <c r="P159" s="30">
        <f t="shared" si="47"/>
        <v>0</v>
      </c>
      <c r="Q159" s="30">
        <f t="shared" si="48"/>
        <v>24750600</v>
      </c>
      <c r="R159" s="30">
        <f t="shared" si="44"/>
        <v>24750600</v>
      </c>
      <c r="S159" s="30">
        <f t="shared" si="49"/>
        <v>0</v>
      </c>
      <c r="T159" s="30">
        <f t="shared" si="50"/>
        <v>24750600</v>
      </c>
    </row>
    <row r="160" spans="1:20" s="18" customFormat="1" ht="126" x14ac:dyDescent="0.2">
      <c r="A160" s="24">
        <v>502125</v>
      </c>
      <c r="B160" s="25" t="s">
        <v>29</v>
      </c>
      <c r="C160" s="25" t="s">
        <v>39</v>
      </c>
      <c r="D160" s="25" t="s">
        <v>68</v>
      </c>
      <c r="E160" s="26">
        <v>0</v>
      </c>
      <c r="F160" s="27" t="s">
        <v>236</v>
      </c>
      <c r="G160" s="27"/>
      <c r="H160" s="28">
        <v>40</v>
      </c>
      <c r="I160" s="28">
        <v>40</v>
      </c>
      <c r="J160" s="28"/>
      <c r="K160" s="29">
        <v>8</v>
      </c>
      <c r="L160" s="30">
        <f t="shared" si="42"/>
        <v>5960000</v>
      </c>
      <c r="M160" s="30">
        <f t="shared" si="43"/>
        <v>23240000</v>
      </c>
      <c r="N160" s="30">
        <f t="shared" si="45"/>
        <v>0</v>
      </c>
      <c r="O160" s="30">
        <f t="shared" si="46"/>
        <v>5960000</v>
      </c>
      <c r="P160" s="30">
        <f t="shared" si="47"/>
        <v>0</v>
      </c>
      <c r="Q160" s="30">
        <f t="shared" si="48"/>
        <v>23240000</v>
      </c>
      <c r="R160" s="30">
        <f t="shared" si="44"/>
        <v>23240000</v>
      </c>
      <c r="S160" s="30">
        <f t="shared" si="49"/>
        <v>0</v>
      </c>
      <c r="T160" s="30">
        <f t="shared" si="50"/>
        <v>23240000</v>
      </c>
    </row>
    <row r="161" spans="1:20" s="18" customFormat="1" ht="63" x14ac:dyDescent="0.2">
      <c r="A161" s="24">
        <v>502130</v>
      </c>
      <c r="B161" s="25" t="s">
        <v>29</v>
      </c>
      <c r="C161" s="25" t="s">
        <v>39</v>
      </c>
      <c r="D161" s="25" t="s">
        <v>68</v>
      </c>
      <c r="E161" s="26">
        <v>0</v>
      </c>
      <c r="F161" s="27" t="s">
        <v>237</v>
      </c>
      <c r="G161" s="27"/>
      <c r="H161" s="28">
        <v>23</v>
      </c>
      <c r="I161" s="28">
        <v>23</v>
      </c>
      <c r="J161" s="28"/>
      <c r="K161" s="29">
        <v>8</v>
      </c>
      <c r="L161" s="30">
        <f t="shared" si="42"/>
        <v>3427000</v>
      </c>
      <c r="M161" s="30">
        <f t="shared" si="43"/>
        <v>13363000</v>
      </c>
      <c r="N161" s="30">
        <f t="shared" si="45"/>
        <v>0</v>
      </c>
      <c r="O161" s="30">
        <f t="shared" si="46"/>
        <v>3427000</v>
      </c>
      <c r="P161" s="30">
        <f t="shared" si="47"/>
        <v>0</v>
      </c>
      <c r="Q161" s="30">
        <f t="shared" si="48"/>
        <v>13363000</v>
      </c>
      <c r="R161" s="30">
        <f t="shared" si="44"/>
        <v>13363000</v>
      </c>
      <c r="S161" s="30">
        <f t="shared" si="49"/>
        <v>0</v>
      </c>
      <c r="T161" s="30">
        <f t="shared" si="50"/>
        <v>13363000</v>
      </c>
    </row>
    <row r="162" spans="1:20" s="18" customFormat="1" ht="105" x14ac:dyDescent="0.2">
      <c r="A162" s="24">
        <v>502135</v>
      </c>
      <c r="B162" s="25" t="s">
        <v>29</v>
      </c>
      <c r="C162" s="25" t="s">
        <v>39</v>
      </c>
      <c r="D162" s="25" t="s">
        <v>82</v>
      </c>
      <c r="E162" s="26">
        <v>0</v>
      </c>
      <c r="F162" s="27" t="s">
        <v>238</v>
      </c>
      <c r="G162" s="27"/>
      <c r="H162" s="28">
        <v>2.5</v>
      </c>
      <c r="I162" s="28">
        <v>2.5</v>
      </c>
      <c r="J162" s="28"/>
      <c r="K162" s="29">
        <v>3</v>
      </c>
      <c r="L162" s="30">
        <f t="shared" si="42"/>
        <v>372500</v>
      </c>
      <c r="M162" s="30">
        <f t="shared" si="43"/>
        <v>1452500</v>
      </c>
      <c r="N162" s="30">
        <f t="shared" si="45"/>
        <v>0</v>
      </c>
      <c r="O162" s="30">
        <f t="shared" si="46"/>
        <v>372500</v>
      </c>
      <c r="P162" s="30">
        <f t="shared" si="47"/>
        <v>0</v>
      </c>
      <c r="Q162" s="30">
        <f t="shared" si="48"/>
        <v>1452500</v>
      </c>
      <c r="R162" s="30">
        <f t="shared" si="44"/>
        <v>1452500</v>
      </c>
      <c r="S162" s="30">
        <f t="shared" si="49"/>
        <v>0</v>
      </c>
      <c r="T162" s="30">
        <f t="shared" si="50"/>
        <v>1452500</v>
      </c>
    </row>
    <row r="163" spans="1:20" s="18" customFormat="1" ht="84" x14ac:dyDescent="0.2">
      <c r="A163" s="24">
        <v>502140</v>
      </c>
      <c r="B163" s="25" t="s">
        <v>29</v>
      </c>
      <c r="C163" s="25" t="s">
        <v>39</v>
      </c>
      <c r="D163" s="25" t="s">
        <v>23</v>
      </c>
      <c r="E163" s="26">
        <v>0</v>
      </c>
      <c r="F163" s="27" t="s">
        <v>239</v>
      </c>
      <c r="G163" s="27"/>
      <c r="H163" s="28">
        <v>7.7</v>
      </c>
      <c r="I163" s="28">
        <v>7.7</v>
      </c>
      <c r="J163" s="28"/>
      <c r="K163" s="29">
        <v>3</v>
      </c>
      <c r="L163" s="30">
        <f t="shared" si="42"/>
        <v>1147300</v>
      </c>
      <c r="M163" s="30">
        <f t="shared" si="43"/>
        <v>4473700</v>
      </c>
      <c r="N163" s="30">
        <f t="shared" si="45"/>
        <v>0</v>
      </c>
      <c r="O163" s="30">
        <f t="shared" si="46"/>
        <v>1147300</v>
      </c>
      <c r="P163" s="30">
        <f t="shared" si="47"/>
        <v>0</v>
      </c>
      <c r="Q163" s="30">
        <f t="shared" si="48"/>
        <v>4473700</v>
      </c>
      <c r="R163" s="30">
        <f t="shared" si="44"/>
        <v>4473700</v>
      </c>
      <c r="S163" s="30">
        <f t="shared" si="49"/>
        <v>0</v>
      </c>
      <c r="T163" s="30">
        <f t="shared" si="50"/>
        <v>4473700</v>
      </c>
    </row>
    <row r="164" spans="1:20" s="18" customFormat="1" ht="84" x14ac:dyDescent="0.2">
      <c r="A164" s="24">
        <v>502145</v>
      </c>
      <c r="B164" s="25" t="s">
        <v>29</v>
      </c>
      <c r="C164" s="25" t="s">
        <v>39</v>
      </c>
      <c r="D164" s="25" t="s">
        <v>23</v>
      </c>
      <c r="E164" s="26">
        <v>0</v>
      </c>
      <c r="F164" s="27" t="s">
        <v>240</v>
      </c>
      <c r="G164" s="27"/>
      <c r="H164" s="28">
        <v>10</v>
      </c>
      <c r="I164" s="28">
        <v>10</v>
      </c>
      <c r="J164" s="28"/>
      <c r="K164" s="29">
        <v>5</v>
      </c>
      <c r="L164" s="30">
        <f t="shared" si="42"/>
        <v>1490000</v>
      </c>
      <c r="M164" s="30">
        <f t="shared" si="43"/>
        <v>5810000</v>
      </c>
      <c r="N164" s="30">
        <f t="shared" si="45"/>
        <v>0</v>
      </c>
      <c r="O164" s="30">
        <f t="shared" si="46"/>
        <v>1490000</v>
      </c>
      <c r="P164" s="30">
        <f t="shared" si="47"/>
        <v>0</v>
      </c>
      <c r="Q164" s="30">
        <f t="shared" si="48"/>
        <v>5810000</v>
      </c>
      <c r="R164" s="30">
        <f t="shared" si="44"/>
        <v>5810000</v>
      </c>
      <c r="S164" s="30">
        <f t="shared" si="49"/>
        <v>0</v>
      </c>
      <c r="T164" s="30">
        <f t="shared" si="50"/>
        <v>5810000</v>
      </c>
    </row>
    <row r="165" spans="1:20" s="18" customFormat="1" ht="42" x14ac:dyDescent="0.2">
      <c r="A165" s="24">
        <v>502150</v>
      </c>
      <c r="B165" s="25" t="s">
        <v>29</v>
      </c>
      <c r="C165" s="25" t="s">
        <v>39</v>
      </c>
      <c r="D165" s="25" t="s">
        <v>23</v>
      </c>
      <c r="E165" s="26">
        <v>0</v>
      </c>
      <c r="F165" s="27" t="s">
        <v>241</v>
      </c>
      <c r="G165" s="27"/>
      <c r="H165" s="28">
        <v>15.7</v>
      </c>
      <c r="I165" s="28">
        <v>15.7</v>
      </c>
      <c r="J165" s="28"/>
      <c r="K165" s="29">
        <v>6</v>
      </c>
      <c r="L165" s="30">
        <f t="shared" si="42"/>
        <v>2339300</v>
      </c>
      <c r="M165" s="30">
        <f t="shared" si="43"/>
        <v>9121700</v>
      </c>
      <c r="N165" s="30">
        <f t="shared" si="45"/>
        <v>0</v>
      </c>
      <c r="O165" s="30">
        <f t="shared" si="46"/>
        <v>2339300</v>
      </c>
      <c r="P165" s="30">
        <f t="shared" si="47"/>
        <v>0</v>
      </c>
      <c r="Q165" s="30">
        <f t="shared" si="48"/>
        <v>9121700</v>
      </c>
      <c r="R165" s="30">
        <f t="shared" si="44"/>
        <v>9121700</v>
      </c>
      <c r="S165" s="30">
        <f t="shared" si="49"/>
        <v>0</v>
      </c>
      <c r="T165" s="30">
        <f t="shared" si="50"/>
        <v>9121700</v>
      </c>
    </row>
    <row r="166" spans="1:20" s="18" customFormat="1" ht="168" x14ac:dyDescent="0.2">
      <c r="A166" s="24">
        <v>502155</v>
      </c>
      <c r="B166" s="25" t="s">
        <v>29</v>
      </c>
      <c r="C166" s="25" t="s">
        <v>39</v>
      </c>
      <c r="D166" s="25" t="s">
        <v>242</v>
      </c>
      <c r="E166" s="26">
        <v>0</v>
      </c>
      <c r="F166" s="27" t="s">
        <v>243</v>
      </c>
      <c r="G166" s="27"/>
      <c r="H166" s="28">
        <v>50</v>
      </c>
      <c r="I166" s="28">
        <v>50</v>
      </c>
      <c r="J166" s="28"/>
      <c r="K166" s="29">
        <v>0</v>
      </c>
      <c r="L166" s="30">
        <f t="shared" si="42"/>
        <v>7450000</v>
      </c>
      <c r="M166" s="30">
        <f t="shared" si="43"/>
        <v>29050000</v>
      </c>
      <c r="N166" s="30">
        <f t="shared" si="45"/>
        <v>0</v>
      </c>
      <c r="O166" s="30">
        <f t="shared" si="46"/>
        <v>7450000</v>
      </c>
      <c r="P166" s="30">
        <f t="shared" si="47"/>
        <v>0</v>
      </c>
      <c r="Q166" s="30">
        <f t="shared" si="48"/>
        <v>29050000</v>
      </c>
      <c r="R166" s="30">
        <f t="shared" si="44"/>
        <v>29050000</v>
      </c>
      <c r="S166" s="30">
        <f t="shared" si="49"/>
        <v>0</v>
      </c>
      <c r="T166" s="30">
        <f t="shared" si="50"/>
        <v>29050000</v>
      </c>
    </row>
    <row r="167" spans="1:20" s="18" customFormat="1" ht="252" x14ac:dyDescent="0.2">
      <c r="A167" s="31">
        <v>502156</v>
      </c>
      <c r="B167" s="25" t="s">
        <v>29</v>
      </c>
      <c r="C167" s="25" t="s">
        <v>39</v>
      </c>
      <c r="D167" s="25" t="s">
        <v>242</v>
      </c>
      <c r="E167" s="26">
        <v>0</v>
      </c>
      <c r="F167" s="32" t="s">
        <v>244</v>
      </c>
      <c r="G167" s="32"/>
      <c r="H167" s="28">
        <v>50</v>
      </c>
      <c r="I167" s="28">
        <v>50</v>
      </c>
      <c r="J167" s="33"/>
      <c r="K167" s="29" t="s">
        <v>245</v>
      </c>
      <c r="L167" s="30">
        <f t="shared" si="42"/>
        <v>7450000</v>
      </c>
      <c r="M167" s="30">
        <f t="shared" si="43"/>
        <v>29050000</v>
      </c>
      <c r="N167" s="30">
        <f t="shared" si="45"/>
        <v>0</v>
      </c>
      <c r="O167" s="30">
        <f t="shared" si="46"/>
        <v>7450000</v>
      </c>
      <c r="P167" s="30">
        <f t="shared" si="47"/>
        <v>0</v>
      </c>
      <c r="Q167" s="30">
        <f t="shared" si="48"/>
        <v>29050000</v>
      </c>
      <c r="R167" s="30">
        <f t="shared" si="44"/>
        <v>29050000</v>
      </c>
      <c r="S167" s="30">
        <f t="shared" si="49"/>
        <v>0</v>
      </c>
      <c r="T167" s="30">
        <f t="shared" si="50"/>
        <v>29050000</v>
      </c>
    </row>
    <row r="168" spans="1:20" s="18" customFormat="1" ht="252" x14ac:dyDescent="0.2">
      <c r="A168" s="31">
        <v>502157</v>
      </c>
      <c r="B168" s="25" t="s">
        <v>29</v>
      </c>
      <c r="C168" s="25" t="s">
        <v>39</v>
      </c>
      <c r="D168" s="25" t="s">
        <v>242</v>
      </c>
      <c r="E168" s="26">
        <v>0</v>
      </c>
      <c r="F168" s="32" t="s">
        <v>246</v>
      </c>
      <c r="G168" s="32"/>
      <c r="H168" s="28">
        <v>50</v>
      </c>
      <c r="I168" s="28">
        <v>50</v>
      </c>
      <c r="J168" s="33"/>
      <c r="K168" s="29" t="s">
        <v>247</v>
      </c>
      <c r="L168" s="30">
        <f t="shared" si="42"/>
        <v>7450000</v>
      </c>
      <c r="M168" s="30">
        <f t="shared" si="43"/>
        <v>29050000</v>
      </c>
      <c r="N168" s="30">
        <f t="shared" si="45"/>
        <v>0</v>
      </c>
      <c r="O168" s="30">
        <f t="shared" si="46"/>
        <v>7450000</v>
      </c>
      <c r="P168" s="30">
        <f t="shared" si="47"/>
        <v>0</v>
      </c>
      <c r="Q168" s="30">
        <f t="shared" si="48"/>
        <v>29050000</v>
      </c>
      <c r="R168" s="30">
        <f t="shared" si="44"/>
        <v>29050000</v>
      </c>
      <c r="S168" s="30">
        <f t="shared" si="49"/>
        <v>0</v>
      </c>
      <c r="T168" s="30">
        <f t="shared" si="50"/>
        <v>29050000</v>
      </c>
    </row>
    <row r="169" spans="1:20" s="18" customFormat="1" ht="56.25" x14ac:dyDescent="0.2">
      <c r="A169" s="24">
        <v>502160</v>
      </c>
      <c r="B169" s="25" t="s">
        <v>29</v>
      </c>
      <c r="C169" s="25" t="s">
        <v>39</v>
      </c>
      <c r="D169" s="25" t="s">
        <v>242</v>
      </c>
      <c r="E169" s="26">
        <v>0</v>
      </c>
      <c r="F169" s="27" t="s">
        <v>248</v>
      </c>
      <c r="G169" s="27"/>
      <c r="H169" s="28">
        <v>58</v>
      </c>
      <c r="I169" s="28">
        <v>58</v>
      </c>
      <c r="J169" s="28"/>
      <c r="K169" s="29">
        <v>0</v>
      </c>
      <c r="L169" s="30">
        <f t="shared" si="42"/>
        <v>8642000</v>
      </c>
      <c r="M169" s="30">
        <f t="shared" si="43"/>
        <v>33698000</v>
      </c>
      <c r="N169" s="30">
        <f t="shared" si="45"/>
        <v>0</v>
      </c>
      <c r="O169" s="30">
        <f t="shared" si="46"/>
        <v>8642000</v>
      </c>
      <c r="P169" s="30">
        <f t="shared" si="47"/>
        <v>0</v>
      </c>
      <c r="Q169" s="30">
        <f t="shared" si="48"/>
        <v>33698000</v>
      </c>
      <c r="R169" s="30">
        <f t="shared" si="44"/>
        <v>33698000</v>
      </c>
      <c r="S169" s="30">
        <f t="shared" si="49"/>
        <v>0</v>
      </c>
      <c r="T169" s="30">
        <f t="shared" si="50"/>
        <v>33698000</v>
      </c>
    </row>
    <row r="170" spans="1:20" s="18" customFormat="1" ht="84" x14ac:dyDescent="0.2">
      <c r="A170" s="31">
        <v>502161</v>
      </c>
      <c r="B170" s="25" t="s">
        <v>29</v>
      </c>
      <c r="C170" s="25" t="s">
        <v>39</v>
      </c>
      <c r="D170" s="25" t="s">
        <v>242</v>
      </c>
      <c r="E170" s="26">
        <v>0</v>
      </c>
      <c r="F170" s="32" t="s">
        <v>249</v>
      </c>
      <c r="G170" s="32"/>
      <c r="H170" s="28">
        <v>58</v>
      </c>
      <c r="I170" s="28">
        <v>58</v>
      </c>
      <c r="J170" s="33"/>
      <c r="K170" s="29" t="s">
        <v>245</v>
      </c>
      <c r="L170" s="30">
        <f t="shared" si="42"/>
        <v>8642000</v>
      </c>
      <c r="M170" s="30">
        <f t="shared" si="43"/>
        <v>33698000</v>
      </c>
      <c r="N170" s="30">
        <f t="shared" si="45"/>
        <v>0</v>
      </c>
      <c r="O170" s="30">
        <f t="shared" si="46"/>
        <v>8642000</v>
      </c>
      <c r="P170" s="30">
        <f t="shared" si="47"/>
        <v>0</v>
      </c>
      <c r="Q170" s="30">
        <f t="shared" si="48"/>
        <v>33698000</v>
      </c>
      <c r="R170" s="30">
        <f t="shared" si="44"/>
        <v>33698000</v>
      </c>
      <c r="S170" s="30">
        <f t="shared" si="49"/>
        <v>0</v>
      </c>
      <c r="T170" s="30">
        <f t="shared" si="50"/>
        <v>33698000</v>
      </c>
    </row>
    <row r="171" spans="1:20" s="18" customFormat="1" ht="105" x14ac:dyDescent="0.2">
      <c r="A171" s="31">
        <v>502162</v>
      </c>
      <c r="B171" s="25" t="s">
        <v>29</v>
      </c>
      <c r="C171" s="25" t="s">
        <v>39</v>
      </c>
      <c r="D171" s="25" t="s">
        <v>242</v>
      </c>
      <c r="E171" s="26">
        <v>0</v>
      </c>
      <c r="F171" s="32" t="s">
        <v>250</v>
      </c>
      <c r="G171" s="32"/>
      <c r="H171" s="28">
        <v>58</v>
      </c>
      <c r="I171" s="28">
        <v>58</v>
      </c>
      <c r="J171" s="33"/>
      <c r="K171" s="29" t="s">
        <v>247</v>
      </c>
      <c r="L171" s="30">
        <f t="shared" si="42"/>
        <v>8642000</v>
      </c>
      <c r="M171" s="30">
        <f t="shared" si="43"/>
        <v>33698000</v>
      </c>
      <c r="N171" s="30">
        <f t="shared" si="45"/>
        <v>0</v>
      </c>
      <c r="O171" s="30">
        <f t="shared" si="46"/>
        <v>8642000</v>
      </c>
      <c r="P171" s="30">
        <f t="shared" si="47"/>
        <v>0</v>
      </c>
      <c r="Q171" s="30">
        <f t="shared" si="48"/>
        <v>33698000</v>
      </c>
      <c r="R171" s="30">
        <f t="shared" si="44"/>
        <v>33698000</v>
      </c>
      <c r="S171" s="30">
        <f t="shared" si="49"/>
        <v>0</v>
      </c>
      <c r="T171" s="30">
        <f t="shared" si="50"/>
        <v>33698000</v>
      </c>
    </row>
    <row r="172" spans="1:20" s="18" customFormat="1" ht="56.25" x14ac:dyDescent="0.2">
      <c r="A172" s="24">
        <v>502165</v>
      </c>
      <c r="B172" s="25" t="s">
        <v>29</v>
      </c>
      <c r="C172" s="25" t="s">
        <v>39</v>
      </c>
      <c r="D172" s="25" t="s">
        <v>242</v>
      </c>
      <c r="E172" s="26">
        <v>0</v>
      </c>
      <c r="F172" s="27" t="s">
        <v>251</v>
      </c>
      <c r="G172" s="27" t="s">
        <v>252</v>
      </c>
      <c r="H172" s="28">
        <v>5.7</v>
      </c>
      <c r="I172" s="28">
        <v>5.7</v>
      </c>
      <c r="J172" s="28"/>
      <c r="K172" s="29">
        <v>10</v>
      </c>
      <c r="L172" s="30">
        <f t="shared" si="42"/>
        <v>849300</v>
      </c>
      <c r="M172" s="30">
        <f t="shared" si="43"/>
        <v>3311700</v>
      </c>
      <c r="N172" s="30">
        <f t="shared" si="45"/>
        <v>0</v>
      </c>
      <c r="O172" s="30">
        <f t="shared" si="46"/>
        <v>849300</v>
      </c>
      <c r="P172" s="30">
        <f t="shared" si="47"/>
        <v>0</v>
      </c>
      <c r="Q172" s="30">
        <f t="shared" si="48"/>
        <v>3311700</v>
      </c>
      <c r="R172" s="30">
        <f t="shared" si="44"/>
        <v>3311700</v>
      </c>
      <c r="S172" s="30">
        <f t="shared" si="49"/>
        <v>0</v>
      </c>
      <c r="T172" s="30">
        <f t="shared" si="50"/>
        <v>3311700</v>
      </c>
    </row>
    <row r="173" spans="1:20" s="18" customFormat="1" ht="105" x14ac:dyDescent="0.2">
      <c r="A173" s="24">
        <v>502170</v>
      </c>
      <c r="B173" s="25" t="s">
        <v>29</v>
      </c>
      <c r="C173" s="25" t="s">
        <v>39</v>
      </c>
      <c r="D173" s="25" t="s">
        <v>253</v>
      </c>
      <c r="E173" s="26">
        <v>0</v>
      </c>
      <c r="F173" s="27" t="s">
        <v>254</v>
      </c>
      <c r="G173" s="27"/>
      <c r="H173" s="28">
        <v>40</v>
      </c>
      <c r="I173" s="28">
        <v>40</v>
      </c>
      <c r="J173" s="28"/>
      <c r="K173" s="29">
        <v>10</v>
      </c>
      <c r="L173" s="30">
        <f t="shared" si="42"/>
        <v>5960000</v>
      </c>
      <c r="M173" s="30">
        <f t="shared" si="43"/>
        <v>23240000</v>
      </c>
      <c r="N173" s="30">
        <f t="shared" si="45"/>
        <v>0</v>
      </c>
      <c r="O173" s="30">
        <f t="shared" si="46"/>
        <v>5960000</v>
      </c>
      <c r="P173" s="30">
        <f t="shared" si="47"/>
        <v>0</v>
      </c>
      <c r="Q173" s="30">
        <f t="shared" si="48"/>
        <v>23240000</v>
      </c>
      <c r="R173" s="30">
        <f t="shared" si="44"/>
        <v>23240000</v>
      </c>
      <c r="S173" s="30">
        <f t="shared" si="49"/>
        <v>0</v>
      </c>
      <c r="T173" s="30">
        <f t="shared" si="50"/>
        <v>23240000</v>
      </c>
    </row>
    <row r="174" spans="1:20" s="18" customFormat="1" ht="84" x14ac:dyDescent="0.2">
      <c r="A174" s="31">
        <v>502172</v>
      </c>
      <c r="B174" s="25" t="s">
        <v>29</v>
      </c>
      <c r="C174" s="25" t="s">
        <v>39</v>
      </c>
      <c r="D174" s="25" t="s">
        <v>253</v>
      </c>
      <c r="E174" s="26">
        <v>0</v>
      </c>
      <c r="F174" s="32" t="s">
        <v>255</v>
      </c>
      <c r="G174" s="32"/>
      <c r="H174" s="28">
        <v>90</v>
      </c>
      <c r="I174" s="28">
        <v>90</v>
      </c>
      <c r="J174" s="33"/>
      <c r="K174" s="29">
        <v>10</v>
      </c>
      <c r="L174" s="30">
        <f t="shared" si="42"/>
        <v>13410000</v>
      </c>
      <c r="M174" s="30">
        <f t="shared" si="43"/>
        <v>52290000</v>
      </c>
      <c r="N174" s="30">
        <f t="shared" si="45"/>
        <v>0</v>
      </c>
      <c r="O174" s="30">
        <f t="shared" si="46"/>
        <v>13410000</v>
      </c>
      <c r="P174" s="30">
        <f t="shared" si="47"/>
        <v>0</v>
      </c>
      <c r="Q174" s="30">
        <f t="shared" si="48"/>
        <v>52290000</v>
      </c>
      <c r="R174" s="30">
        <f t="shared" si="44"/>
        <v>52290000</v>
      </c>
      <c r="S174" s="30">
        <f t="shared" si="49"/>
        <v>0</v>
      </c>
      <c r="T174" s="30">
        <f t="shared" si="50"/>
        <v>52290000</v>
      </c>
    </row>
    <row r="175" spans="1:20" s="18" customFormat="1" ht="63" x14ac:dyDescent="0.2">
      <c r="A175" s="24">
        <v>502175</v>
      </c>
      <c r="B175" s="25" t="s">
        <v>29</v>
      </c>
      <c r="C175" s="25" t="s">
        <v>39</v>
      </c>
      <c r="D175" s="25" t="s">
        <v>253</v>
      </c>
      <c r="E175" s="34" t="s">
        <v>95</v>
      </c>
      <c r="F175" s="27" t="s">
        <v>256</v>
      </c>
      <c r="G175" s="27"/>
      <c r="H175" s="28">
        <v>27</v>
      </c>
      <c r="I175" s="28">
        <v>27</v>
      </c>
      <c r="J175" s="28"/>
      <c r="K175" s="29">
        <v>0</v>
      </c>
      <c r="L175" s="30">
        <f t="shared" si="42"/>
        <v>4023000</v>
      </c>
      <c r="M175" s="30">
        <f t="shared" si="43"/>
        <v>15687000</v>
      </c>
      <c r="N175" s="30">
        <f t="shared" si="45"/>
        <v>0</v>
      </c>
      <c r="O175" s="30">
        <f t="shared" si="46"/>
        <v>4023000</v>
      </c>
      <c r="P175" s="30">
        <f t="shared" si="47"/>
        <v>0</v>
      </c>
      <c r="Q175" s="30">
        <f t="shared" si="48"/>
        <v>15687000</v>
      </c>
      <c r="R175" s="30">
        <f t="shared" si="44"/>
        <v>15687000</v>
      </c>
      <c r="S175" s="30">
        <f t="shared" si="49"/>
        <v>0</v>
      </c>
      <c r="T175" s="30">
        <f t="shared" si="50"/>
        <v>15687000</v>
      </c>
    </row>
    <row r="176" spans="1:20" s="18" customFormat="1" ht="273" x14ac:dyDescent="0.2">
      <c r="A176" s="24">
        <v>502180</v>
      </c>
      <c r="B176" s="25" t="s">
        <v>29</v>
      </c>
      <c r="C176" s="25" t="s">
        <v>39</v>
      </c>
      <c r="D176" s="25" t="s">
        <v>257</v>
      </c>
      <c r="E176" s="26">
        <v>0</v>
      </c>
      <c r="F176" s="27" t="s">
        <v>258</v>
      </c>
      <c r="G176" s="27"/>
      <c r="H176" s="28">
        <v>64</v>
      </c>
      <c r="I176" s="28">
        <v>64</v>
      </c>
      <c r="J176" s="28"/>
      <c r="K176" s="29">
        <v>0</v>
      </c>
      <c r="L176" s="30">
        <f t="shared" si="42"/>
        <v>9536000</v>
      </c>
      <c r="M176" s="30">
        <f t="shared" si="43"/>
        <v>37184000</v>
      </c>
      <c r="N176" s="30">
        <f t="shared" si="45"/>
        <v>0</v>
      </c>
      <c r="O176" s="30">
        <f t="shared" si="46"/>
        <v>9536000</v>
      </c>
      <c r="P176" s="30">
        <f t="shared" si="47"/>
        <v>0</v>
      </c>
      <c r="Q176" s="30">
        <f t="shared" si="48"/>
        <v>37184000</v>
      </c>
      <c r="R176" s="30">
        <f t="shared" si="44"/>
        <v>37184000</v>
      </c>
      <c r="S176" s="30">
        <f t="shared" si="49"/>
        <v>0</v>
      </c>
      <c r="T176" s="30">
        <f t="shared" si="50"/>
        <v>37184000</v>
      </c>
    </row>
    <row r="177" spans="1:20" s="18" customFormat="1" ht="294" x14ac:dyDescent="0.2">
      <c r="A177" s="31">
        <v>502181</v>
      </c>
      <c r="B177" s="25" t="s">
        <v>29</v>
      </c>
      <c r="C177" s="25" t="s">
        <v>39</v>
      </c>
      <c r="D177" s="25" t="s">
        <v>257</v>
      </c>
      <c r="E177" s="26">
        <v>0</v>
      </c>
      <c r="F177" s="32" t="s">
        <v>259</v>
      </c>
      <c r="G177" s="32"/>
      <c r="H177" s="28">
        <v>64</v>
      </c>
      <c r="I177" s="28">
        <v>64</v>
      </c>
      <c r="J177" s="33"/>
      <c r="K177" s="29" t="s">
        <v>260</v>
      </c>
      <c r="L177" s="30">
        <f t="shared" si="42"/>
        <v>9536000</v>
      </c>
      <c r="M177" s="30">
        <f t="shared" si="43"/>
        <v>37184000</v>
      </c>
      <c r="N177" s="30">
        <f t="shared" si="45"/>
        <v>0</v>
      </c>
      <c r="O177" s="30">
        <f t="shared" si="46"/>
        <v>9536000</v>
      </c>
      <c r="P177" s="30">
        <f t="shared" si="47"/>
        <v>0</v>
      </c>
      <c r="Q177" s="30">
        <f t="shared" si="48"/>
        <v>37184000</v>
      </c>
      <c r="R177" s="30">
        <f t="shared" si="44"/>
        <v>37184000</v>
      </c>
      <c r="S177" s="30">
        <f t="shared" si="49"/>
        <v>0</v>
      </c>
      <c r="T177" s="30">
        <f t="shared" si="50"/>
        <v>37184000</v>
      </c>
    </row>
    <row r="178" spans="1:20" s="18" customFormat="1" ht="168" x14ac:dyDescent="0.2">
      <c r="A178" s="24">
        <v>502185</v>
      </c>
      <c r="B178" s="25" t="s">
        <v>29</v>
      </c>
      <c r="C178" s="25" t="s">
        <v>39</v>
      </c>
      <c r="D178" s="25" t="s">
        <v>261</v>
      </c>
      <c r="E178" s="26">
        <v>0</v>
      </c>
      <c r="F178" s="27" t="s">
        <v>262</v>
      </c>
      <c r="G178" s="27"/>
      <c r="H178" s="28">
        <v>13</v>
      </c>
      <c r="I178" s="28">
        <v>13</v>
      </c>
      <c r="J178" s="28"/>
      <c r="K178" s="29">
        <v>5</v>
      </c>
      <c r="L178" s="30">
        <f t="shared" si="42"/>
        <v>1937000</v>
      </c>
      <c r="M178" s="30">
        <f t="shared" si="43"/>
        <v>7553000</v>
      </c>
      <c r="N178" s="30">
        <f t="shared" si="45"/>
        <v>0</v>
      </c>
      <c r="O178" s="30">
        <f t="shared" si="46"/>
        <v>1937000</v>
      </c>
      <c r="P178" s="30">
        <f t="shared" si="47"/>
        <v>0</v>
      </c>
      <c r="Q178" s="30">
        <f t="shared" si="48"/>
        <v>7553000</v>
      </c>
      <c r="R178" s="30">
        <f t="shared" si="44"/>
        <v>7553000</v>
      </c>
      <c r="S178" s="30">
        <f t="shared" si="49"/>
        <v>0</v>
      </c>
      <c r="T178" s="30">
        <f t="shared" si="50"/>
        <v>7553000</v>
      </c>
    </row>
    <row r="179" spans="1:20" s="18" customFormat="1" ht="315" x14ac:dyDescent="0.2">
      <c r="A179" s="24">
        <v>502190</v>
      </c>
      <c r="B179" s="25" t="s">
        <v>29</v>
      </c>
      <c r="C179" s="25" t="s">
        <v>39</v>
      </c>
      <c r="D179" s="25" t="s">
        <v>261</v>
      </c>
      <c r="E179" s="26">
        <v>0</v>
      </c>
      <c r="F179" s="27" t="s">
        <v>263</v>
      </c>
      <c r="G179" s="27"/>
      <c r="H179" s="28">
        <v>19</v>
      </c>
      <c r="I179" s="28">
        <v>19</v>
      </c>
      <c r="J179" s="28"/>
      <c r="K179" s="29">
        <v>5</v>
      </c>
      <c r="L179" s="30">
        <f t="shared" si="42"/>
        <v>2831000</v>
      </c>
      <c r="M179" s="30">
        <f t="shared" si="43"/>
        <v>11039000</v>
      </c>
      <c r="N179" s="30">
        <f t="shared" si="45"/>
        <v>0</v>
      </c>
      <c r="O179" s="30">
        <f t="shared" si="46"/>
        <v>2831000</v>
      </c>
      <c r="P179" s="30">
        <f t="shared" si="47"/>
        <v>0</v>
      </c>
      <c r="Q179" s="30">
        <f t="shared" si="48"/>
        <v>11039000</v>
      </c>
      <c r="R179" s="30">
        <f t="shared" si="44"/>
        <v>11039000</v>
      </c>
      <c r="S179" s="30">
        <f t="shared" si="49"/>
        <v>0</v>
      </c>
      <c r="T179" s="30">
        <f t="shared" si="50"/>
        <v>11039000</v>
      </c>
    </row>
    <row r="180" spans="1:20" s="18" customFormat="1" ht="84" x14ac:dyDescent="0.2">
      <c r="A180" s="24">
        <v>502195</v>
      </c>
      <c r="B180" s="25" t="s">
        <v>29</v>
      </c>
      <c r="C180" s="25" t="s">
        <v>39</v>
      </c>
      <c r="D180" s="25" t="s">
        <v>261</v>
      </c>
      <c r="E180" s="26">
        <v>0</v>
      </c>
      <c r="F180" s="27" t="s">
        <v>264</v>
      </c>
      <c r="G180" s="27" t="s">
        <v>113</v>
      </c>
      <c r="H180" s="28">
        <v>11</v>
      </c>
      <c r="I180" s="28">
        <v>11</v>
      </c>
      <c r="J180" s="28"/>
      <c r="K180" s="29">
        <v>5</v>
      </c>
      <c r="L180" s="30">
        <f t="shared" si="42"/>
        <v>1639000</v>
      </c>
      <c r="M180" s="30">
        <f t="shared" si="43"/>
        <v>6391000</v>
      </c>
      <c r="N180" s="30">
        <f t="shared" si="45"/>
        <v>0</v>
      </c>
      <c r="O180" s="30">
        <f t="shared" si="46"/>
        <v>1639000</v>
      </c>
      <c r="P180" s="30">
        <f t="shared" si="47"/>
        <v>0</v>
      </c>
      <c r="Q180" s="30">
        <f t="shared" si="48"/>
        <v>6391000</v>
      </c>
      <c r="R180" s="30">
        <f t="shared" si="44"/>
        <v>6391000</v>
      </c>
      <c r="S180" s="30">
        <f t="shared" si="49"/>
        <v>0</v>
      </c>
      <c r="T180" s="30">
        <f t="shared" si="50"/>
        <v>6391000</v>
      </c>
    </row>
    <row r="181" spans="1:20" s="18" customFormat="1" ht="294" x14ac:dyDescent="0.2">
      <c r="A181" s="24">
        <v>502200</v>
      </c>
      <c r="B181" s="25" t="s">
        <v>29</v>
      </c>
      <c r="C181" s="25" t="s">
        <v>39</v>
      </c>
      <c r="D181" s="25" t="s">
        <v>261</v>
      </c>
      <c r="E181" s="34" t="s">
        <v>159</v>
      </c>
      <c r="F181" s="27" t="s">
        <v>265</v>
      </c>
      <c r="G181" s="27" t="s">
        <v>266</v>
      </c>
      <c r="H181" s="28">
        <v>25</v>
      </c>
      <c r="I181" s="28">
        <v>25</v>
      </c>
      <c r="J181" s="28"/>
      <c r="K181" s="29">
        <v>5</v>
      </c>
      <c r="L181" s="30">
        <f t="shared" si="42"/>
        <v>3725000</v>
      </c>
      <c r="M181" s="30">
        <f t="shared" si="43"/>
        <v>14525000</v>
      </c>
      <c r="N181" s="30">
        <f t="shared" si="45"/>
        <v>0</v>
      </c>
      <c r="O181" s="30">
        <f t="shared" si="46"/>
        <v>3725000</v>
      </c>
      <c r="P181" s="30">
        <f t="shared" si="47"/>
        <v>0</v>
      </c>
      <c r="Q181" s="30">
        <f t="shared" si="48"/>
        <v>14525000</v>
      </c>
      <c r="R181" s="30">
        <f t="shared" si="44"/>
        <v>14525000</v>
      </c>
      <c r="S181" s="30">
        <f t="shared" si="49"/>
        <v>0</v>
      </c>
      <c r="T181" s="30">
        <f t="shared" si="50"/>
        <v>14525000</v>
      </c>
    </row>
    <row r="182" spans="1:20" s="18" customFormat="1" ht="63" x14ac:dyDescent="0.2">
      <c r="A182" s="31">
        <v>502201</v>
      </c>
      <c r="B182" s="25" t="s">
        <v>29</v>
      </c>
      <c r="C182" s="25" t="s">
        <v>39</v>
      </c>
      <c r="D182" s="25" t="s">
        <v>261</v>
      </c>
      <c r="E182" s="26">
        <v>0</v>
      </c>
      <c r="F182" s="32" t="s">
        <v>267</v>
      </c>
      <c r="G182" s="32"/>
      <c r="H182" s="28">
        <v>5.5</v>
      </c>
      <c r="I182" s="28">
        <v>5.5</v>
      </c>
      <c r="J182" s="33"/>
      <c r="K182" s="29">
        <v>0</v>
      </c>
      <c r="L182" s="30">
        <f t="shared" si="42"/>
        <v>819500</v>
      </c>
      <c r="M182" s="30">
        <f t="shared" si="43"/>
        <v>3195500</v>
      </c>
      <c r="N182" s="30">
        <f t="shared" si="45"/>
        <v>0</v>
      </c>
      <c r="O182" s="30">
        <f t="shared" si="46"/>
        <v>819500</v>
      </c>
      <c r="P182" s="30">
        <f t="shared" si="47"/>
        <v>0</v>
      </c>
      <c r="Q182" s="30">
        <f t="shared" si="48"/>
        <v>3195500</v>
      </c>
      <c r="R182" s="30">
        <f t="shared" si="44"/>
        <v>3195500</v>
      </c>
      <c r="S182" s="30">
        <f t="shared" si="49"/>
        <v>0</v>
      </c>
      <c r="T182" s="30">
        <f t="shared" si="50"/>
        <v>3195500</v>
      </c>
    </row>
    <row r="183" spans="1:20" s="18" customFormat="1" ht="84" x14ac:dyDescent="0.2">
      <c r="A183" s="31">
        <v>502205</v>
      </c>
      <c r="B183" s="25" t="s">
        <v>29</v>
      </c>
      <c r="C183" s="25" t="s">
        <v>39</v>
      </c>
      <c r="D183" s="25" t="s">
        <v>268</v>
      </c>
      <c r="E183" s="34" t="s">
        <v>159</v>
      </c>
      <c r="F183" s="32" t="s">
        <v>269</v>
      </c>
      <c r="G183" s="32"/>
      <c r="H183" s="28">
        <v>13.2</v>
      </c>
      <c r="I183" s="28">
        <v>13.2</v>
      </c>
      <c r="J183" s="33"/>
      <c r="K183" s="29">
        <v>5</v>
      </c>
      <c r="L183" s="30">
        <f t="shared" si="42"/>
        <v>1966800</v>
      </c>
      <c r="M183" s="30">
        <f t="shared" si="43"/>
        <v>7669200</v>
      </c>
      <c r="N183" s="30">
        <f t="shared" si="45"/>
        <v>0</v>
      </c>
      <c r="O183" s="30">
        <f t="shared" si="46"/>
        <v>1966800</v>
      </c>
      <c r="P183" s="30">
        <f t="shared" si="47"/>
        <v>0</v>
      </c>
      <c r="Q183" s="30">
        <f t="shared" si="48"/>
        <v>7669200</v>
      </c>
      <c r="R183" s="30">
        <f t="shared" si="44"/>
        <v>7669200</v>
      </c>
      <c r="S183" s="30">
        <f t="shared" si="49"/>
        <v>0</v>
      </c>
      <c r="T183" s="30">
        <f t="shared" si="50"/>
        <v>7669200</v>
      </c>
    </row>
    <row r="184" spans="1:20" s="18" customFormat="1" ht="84" x14ac:dyDescent="0.2">
      <c r="A184" s="31">
        <v>502206</v>
      </c>
      <c r="B184" s="25" t="s">
        <v>29</v>
      </c>
      <c r="C184" s="25" t="s">
        <v>39</v>
      </c>
      <c r="D184" s="25" t="s">
        <v>268</v>
      </c>
      <c r="E184" s="34" t="s">
        <v>62</v>
      </c>
      <c r="F184" s="32" t="s">
        <v>270</v>
      </c>
      <c r="G184" s="32"/>
      <c r="H184" s="28">
        <v>2.5</v>
      </c>
      <c r="I184" s="28">
        <v>2.5</v>
      </c>
      <c r="J184" s="33"/>
      <c r="K184" s="29">
        <v>0</v>
      </c>
      <c r="L184" s="30">
        <f t="shared" si="42"/>
        <v>372500</v>
      </c>
      <c r="M184" s="30">
        <f t="shared" si="43"/>
        <v>1452500</v>
      </c>
      <c r="N184" s="30">
        <f t="shared" si="45"/>
        <v>0</v>
      </c>
      <c r="O184" s="30">
        <f t="shared" si="46"/>
        <v>372500</v>
      </c>
      <c r="P184" s="30">
        <f t="shared" si="47"/>
        <v>0</v>
      </c>
      <c r="Q184" s="30">
        <f t="shared" si="48"/>
        <v>1452500</v>
      </c>
      <c r="R184" s="30">
        <f t="shared" si="44"/>
        <v>1452500</v>
      </c>
      <c r="S184" s="30">
        <f t="shared" si="49"/>
        <v>0</v>
      </c>
      <c r="T184" s="30">
        <f t="shared" si="50"/>
        <v>1452500</v>
      </c>
    </row>
    <row r="185" spans="1:20" s="18" customFormat="1" ht="63" x14ac:dyDescent="0.2">
      <c r="A185" s="24">
        <v>502210</v>
      </c>
      <c r="B185" s="25" t="s">
        <v>29</v>
      </c>
      <c r="C185" s="25" t="s">
        <v>39</v>
      </c>
      <c r="D185" s="25" t="s">
        <v>268</v>
      </c>
      <c r="E185" s="26">
        <v>0</v>
      </c>
      <c r="F185" s="27" t="s">
        <v>271</v>
      </c>
      <c r="G185" s="27"/>
      <c r="H185" s="28">
        <v>22.8</v>
      </c>
      <c r="I185" s="28">
        <v>22.8</v>
      </c>
      <c r="J185" s="28"/>
      <c r="K185" s="29">
        <v>5</v>
      </c>
      <c r="L185" s="30">
        <f t="shared" si="42"/>
        <v>3397200</v>
      </c>
      <c r="M185" s="30">
        <f t="shared" si="43"/>
        <v>13246800</v>
      </c>
      <c r="N185" s="30">
        <f t="shared" si="45"/>
        <v>0</v>
      </c>
      <c r="O185" s="30">
        <f t="shared" si="46"/>
        <v>3397200</v>
      </c>
      <c r="P185" s="30">
        <f t="shared" si="47"/>
        <v>0</v>
      </c>
      <c r="Q185" s="30">
        <f t="shared" si="48"/>
        <v>13246800</v>
      </c>
      <c r="R185" s="30">
        <f t="shared" si="44"/>
        <v>13246800</v>
      </c>
      <c r="S185" s="30">
        <f t="shared" si="49"/>
        <v>0</v>
      </c>
      <c r="T185" s="30">
        <f t="shared" si="50"/>
        <v>13246800</v>
      </c>
    </row>
    <row r="186" spans="1:20" s="18" customFormat="1" ht="84" x14ac:dyDescent="0.2">
      <c r="A186" s="24">
        <v>502215</v>
      </c>
      <c r="B186" s="25" t="s">
        <v>29</v>
      </c>
      <c r="C186" s="25" t="s">
        <v>39</v>
      </c>
      <c r="D186" s="25" t="s">
        <v>268</v>
      </c>
      <c r="E186" s="26">
        <v>0</v>
      </c>
      <c r="F186" s="27" t="s">
        <v>272</v>
      </c>
      <c r="G186" s="27"/>
      <c r="H186" s="28">
        <v>1</v>
      </c>
      <c r="I186" s="28">
        <v>1</v>
      </c>
      <c r="J186" s="28"/>
      <c r="K186" s="29">
        <v>3</v>
      </c>
      <c r="L186" s="30">
        <f t="shared" si="42"/>
        <v>149000</v>
      </c>
      <c r="M186" s="30">
        <f t="shared" si="43"/>
        <v>581000</v>
      </c>
      <c r="N186" s="30">
        <f t="shared" si="45"/>
        <v>0</v>
      </c>
      <c r="O186" s="30">
        <f t="shared" si="46"/>
        <v>149000</v>
      </c>
      <c r="P186" s="30">
        <f t="shared" si="47"/>
        <v>0</v>
      </c>
      <c r="Q186" s="30">
        <f t="shared" si="48"/>
        <v>581000</v>
      </c>
      <c r="R186" s="30">
        <f t="shared" si="44"/>
        <v>581000</v>
      </c>
      <c r="S186" s="30">
        <f t="shared" si="49"/>
        <v>0</v>
      </c>
      <c r="T186" s="30">
        <f t="shared" si="50"/>
        <v>581000</v>
      </c>
    </row>
    <row r="187" spans="1:20" s="18" customFormat="1" ht="84" x14ac:dyDescent="0.2">
      <c r="A187" s="31">
        <v>502217</v>
      </c>
      <c r="B187" s="25" t="s">
        <v>29</v>
      </c>
      <c r="C187" s="25" t="s">
        <v>39</v>
      </c>
      <c r="D187" s="25" t="s">
        <v>268</v>
      </c>
      <c r="E187" s="34" t="s">
        <v>222</v>
      </c>
      <c r="F187" s="32" t="s">
        <v>273</v>
      </c>
      <c r="G187" s="32" t="s">
        <v>274</v>
      </c>
      <c r="H187" s="28">
        <v>3</v>
      </c>
      <c r="I187" s="28">
        <v>3</v>
      </c>
      <c r="J187" s="33"/>
      <c r="K187" s="29">
        <v>0</v>
      </c>
      <c r="L187" s="30">
        <f t="shared" si="42"/>
        <v>447000</v>
      </c>
      <c r="M187" s="30">
        <f t="shared" si="43"/>
        <v>1743000</v>
      </c>
      <c r="N187" s="30">
        <f t="shared" si="45"/>
        <v>0</v>
      </c>
      <c r="O187" s="30">
        <f t="shared" si="46"/>
        <v>447000</v>
      </c>
      <c r="P187" s="30">
        <f t="shared" si="47"/>
        <v>0</v>
      </c>
      <c r="Q187" s="30">
        <f t="shared" si="48"/>
        <v>1743000</v>
      </c>
      <c r="R187" s="30">
        <f t="shared" si="44"/>
        <v>1743000</v>
      </c>
      <c r="S187" s="30">
        <f t="shared" si="49"/>
        <v>0</v>
      </c>
      <c r="T187" s="30">
        <f t="shared" si="50"/>
        <v>1743000</v>
      </c>
    </row>
    <row r="188" spans="1:20" ht="18" x14ac:dyDescent="0.2">
      <c r="A188" s="35" t="s">
        <v>275</v>
      </c>
      <c r="B188" s="35"/>
      <c r="C188" s="35"/>
      <c r="D188" s="35"/>
      <c r="E188" s="35"/>
      <c r="F188" s="35"/>
    </row>
  </sheetData>
  <mergeCells count="2">
    <mergeCell ref="A1:O1"/>
    <mergeCell ref="A188:F18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مامایی</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اسماعیل اسدی</dc:creator>
  <cp:lastModifiedBy>اسماعیل اسدی</cp:lastModifiedBy>
  <dcterms:created xsi:type="dcterms:W3CDTF">2022-05-29T05:45:17Z</dcterms:created>
  <dcterms:modified xsi:type="dcterms:W3CDTF">2022-05-29T05:46:09Z</dcterms:modified>
</cp:coreProperties>
</file>